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05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ruzhdi/Documents/OGG project /OGG Project Phase 2/Raporti Vjetor 2017/"/>
    </mc:Choice>
  </mc:AlternateContent>
  <xr:revisionPtr revIDLastSave="0" documentId="10_ncr:8100000_{717184D3-FDA2-E34C-832A-3DD9FECEEFAE}" xr6:coauthVersionLast="33" xr6:coauthVersionMax="33" xr10:uidLastSave="{00000000-0000-0000-0000-000000000000}"/>
  <bookViews>
    <workbookView xWindow="440" yWindow="460" windowWidth="23940" windowHeight="15540" firstSheet="2" activeTab="14" xr2:uid="{00000000-000D-0000-FFFF-FFFF00000000}"/>
  </bookViews>
  <sheets>
    <sheet name="ZKM" sheetId="1" r:id="rId1"/>
    <sheet name="MZHE" sheetId="5" r:id="rId2"/>
    <sheet name="MTI" sheetId="6" r:id="rId3"/>
    <sheet name="MPMS" sheetId="7" r:id="rId4"/>
    <sheet name="MPB" sheetId="8" r:id="rId5"/>
    <sheet name="MMPH" sheetId="10" r:id="rId6"/>
    <sheet name="MFSK" sheetId="11" r:id="rId7"/>
    <sheet name="MF" sheetId="12" r:id="rId8"/>
    <sheet name="MAPL" sheetId="13" r:id="rId9"/>
    <sheet name="MI" sheetId="14" r:id="rId10"/>
    <sheet name="MAP" sheetId="17" r:id="rId11"/>
    <sheet name="KP Raporti vjetor" sheetId="3" state="hidden" r:id="rId12"/>
    <sheet name="SRC Indicator 2" sheetId="4" state="hidden" r:id="rId13"/>
    <sheet name="Type" sheetId="2" state="hidden" r:id="rId14"/>
    <sheet name="MD" sheetId="20" r:id="rId15"/>
    <sheet name="MeD" sheetId="19" r:id="rId16"/>
    <sheet name="Nuk ka raport për konsultime " sheetId="15" r:id="rId17"/>
  </sheets>
  <externalReferences>
    <externalReference r:id="rId18"/>
  </externalReferences>
  <definedNames>
    <definedName name="cd">[1]Type!$B$28:$B$29</definedName>
    <definedName name="CONSULTATION">[1]Type!$D$3:$D$4</definedName>
    <definedName name="gov">[1]Type!$B$36:$B$37</definedName>
    <definedName name="llo">[1]Type!$B$3:$B$15</definedName>
    <definedName name="lloji">[1]Type!$B$3:$B$13</definedName>
  </definedNames>
  <calcPr calcId="162913"/>
</workbook>
</file>

<file path=xl/calcChain.xml><?xml version="1.0" encoding="utf-8"?>
<calcChain xmlns="http://schemas.openxmlformats.org/spreadsheetml/2006/main">
  <c r="X10" i="20" l="1"/>
  <c r="J10" i="20"/>
  <c r="E10" i="20"/>
  <c r="M10" i="20" s="1"/>
  <c r="X9" i="20"/>
  <c r="J9" i="20"/>
  <c r="E9" i="20"/>
  <c r="M9" i="20" s="1"/>
  <c r="X8" i="20"/>
  <c r="J8" i="20"/>
  <c r="E8" i="20"/>
  <c r="M8" i="20" s="1"/>
  <c r="X7" i="20"/>
  <c r="J7" i="20"/>
  <c r="E7" i="20"/>
  <c r="M7" i="20" s="1"/>
  <c r="X6" i="20"/>
  <c r="J6" i="20"/>
  <c r="E6" i="20"/>
  <c r="M6" i="20" s="1"/>
  <c r="X5" i="20"/>
  <c r="J5" i="20"/>
  <c r="E5" i="20"/>
  <c r="M5" i="20" s="1"/>
  <c r="X4" i="20"/>
  <c r="J4" i="20"/>
  <c r="E4" i="20"/>
  <c r="M4" i="20" s="1"/>
  <c r="X3" i="20"/>
  <c r="J3" i="20"/>
  <c r="E3" i="20"/>
  <c r="M3" i="20" s="1"/>
  <c r="X5" i="17" l="1"/>
  <c r="U10" i="17" l="1"/>
  <c r="V10" i="17"/>
  <c r="W10" i="17"/>
  <c r="X10" i="17"/>
  <c r="U41" i="14"/>
  <c r="V41" i="14"/>
  <c r="W41" i="14"/>
  <c r="X41" i="14"/>
  <c r="U9" i="13"/>
  <c r="V9" i="13"/>
  <c r="W9" i="13"/>
  <c r="X9" i="13"/>
  <c r="U12" i="12"/>
  <c r="V12" i="12"/>
  <c r="W12" i="12"/>
  <c r="X12" i="12"/>
  <c r="X11" i="12"/>
  <c r="U31" i="10"/>
  <c r="V31" i="10"/>
  <c r="W31" i="10"/>
  <c r="X31" i="10"/>
  <c r="U5" i="8"/>
  <c r="V5" i="8"/>
  <c r="W5" i="8"/>
  <c r="X5" i="8"/>
  <c r="U25" i="6"/>
  <c r="V25" i="6"/>
  <c r="W25" i="6"/>
  <c r="X25" i="6"/>
  <c r="T22" i="5"/>
  <c r="U22" i="5"/>
  <c r="V22" i="5"/>
  <c r="W22" i="5"/>
  <c r="U23" i="1"/>
  <c r="V23" i="1"/>
  <c r="W23" i="1"/>
  <c r="X23" i="1"/>
  <c r="S14" i="17"/>
  <c r="S9" i="13"/>
  <c r="S11" i="12"/>
  <c r="S10" i="11"/>
  <c r="S31" i="10"/>
  <c r="S20" i="7"/>
  <c r="S25" i="6"/>
  <c r="S22" i="5"/>
  <c r="S18" i="1"/>
  <c r="J3" i="19"/>
  <c r="M3" i="19" s="1"/>
  <c r="C9" i="4"/>
  <c r="C8" i="4"/>
  <c r="C7" i="4"/>
  <c r="C6" i="4" s="1"/>
  <c r="C15" i="4" s="1"/>
  <c r="C47" i="3"/>
  <c r="C46" i="3"/>
  <c r="C43" i="3"/>
  <c r="C42" i="3"/>
  <c r="C35" i="3"/>
  <c r="C29" i="3"/>
  <c r="C28" i="3"/>
  <c r="F27" i="3"/>
  <c r="C27" i="3"/>
  <c r="F26" i="3"/>
  <c r="C26" i="3"/>
  <c r="C25" i="3"/>
  <c r="C24" i="3"/>
  <c r="C23" i="3"/>
  <c r="C22" i="3"/>
  <c r="C21" i="3"/>
  <c r="C20" i="3"/>
  <c r="F19" i="3"/>
  <c r="C19" i="3"/>
  <c r="C18" i="3"/>
  <c r="C15" i="3"/>
  <c r="C14" i="3"/>
  <c r="C13" i="3"/>
  <c r="C12" i="3"/>
  <c r="C11" i="3"/>
  <c r="C10" i="3"/>
  <c r="C9" i="3"/>
  <c r="C8" i="3"/>
  <c r="C7" i="3"/>
  <c r="C6" i="3"/>
  <c r="C5" i="3"/>
  <c r="C4" i="3"/>
  <c r="C3" i="3"/>
  <c r="C2" i="3"/>
  <c r="M12" i="17"/>
  <c r="M11" i="17"/>
  <c r="M10" i="17"/>
  <c r="X9" i="17"/>
  <c r="S9" i="17"/>
  <c r="J9" i="17"/>
  <c r="M9" i="17" s="1"/>
  <c r="X8" i="17"/>
  <c r="J8" i="17"/>
  <c r="M8" i="17" s="1"/>
  <c r="X7" i="17"/>
  <c r="J7" i="17"/>
  <c r="M7" i="17" s="1"/>
  <c r="X6" i="17"/>
  <c r="J6" i="17"/>
  <c r="M6" i="17" s="1"/>
  <c r="J5" i="17"/>
  <c r="M5" i="17" s="1"/>
  <c r="X4" i="17"/>
  <c r="J4" i="17"/>
  <c r="M4" i="17" s="1"/>
  <c r="A4" i="17"/>
  <c r="A5" i="17" s="1"/>
  <c r="A6" i="17" s="1"/>
  <c r="A7" i="17" s="1"/>
  <c r="A8" i="17" s="1"/>
  <c r="A9" i="17" s="1"/>
  <c r="A10" i="17" s="1"/>
  <c r="A11" i="17" s="1"/>
  <c r="A12" i="17" s="1"/>
  <c r="X3" i="17"/>
  <c r="J3" i="17"/>
  <c r="M3" i="17" s="1"/>
  <c r="X40" i="14"/>
  <c r="J40" i="14"/>
  <c r="M40" i="14" s="1"/>
  <c r="X39" i="14"/>
  <c r="J39" i="14"/>
  <c r="M39" i="14" s="1"/>
  <c r="X38" i="14"/>
  <c r="J38" i="14"/>
  <c r="M38" i="14" s="1"/>
  <c r="X37" i="14"/>
  <c r="J37" i="14"/>
  <c r="M37" i="14" s="1"/>
  <c r="X36" i="14"/>
  <c r="J36" i="14"/>
  <c r="M36" i="14" s="1"/>
  <c r="X35" i="14"/>
  <c r="J35" i="14"/>
  <c r="M35" i="14" s="1"/>
  <c r="X34" i="14"/>
  <c r="J34" i="14"/>
  <c r="M34" i="14" s="1"/>
  <c r="X33" i="14"/>
  <c r="J33" i="14"/>
  <c r="M33" i="14" s="1"/>
  <c r="X32" i="14"/>
  <c r="J32" i="14"/>
  <c r="M32" i="14" s="1"/>
  <c r="X31" i="14"/>
  <c r="J31" i="14"/>
  <c r="M31" i="14" s="1"/>
  <c r="X30" i="14"/>
  <c r="J30" i="14"/>
  <c r="M30" i="14" s="1"/>
  <c r="X29" i="14"/>
  <c r="J29" i="14"/>
  <c r="M29" i="14" s="1"/>
  <c r="X28" i="14"/>
  <c r="J28" i="14"/>
  <c r="M28" i="14" s="1"/>
  <c r="X27" i="14"/>
  <c r="J27" i="14"/>
  <c r="M27" i="14" s="1"/>
  <c r="X26" i="14"/>
  <c r="J26" i="14"/>
  <c r="M26" i="14" s="1"/>
  <c r="X25" i="14"/>
  <c r="J25" i="14"/>
  <c r="M25" i="14" s="1"/>
  <c r="X24" i="14"/>
  <c r="J24" i="14"/>
  <c r="M24" i="14" s="1"/>
  <c r="X23" i="14"/>
  <c r="J23" i="14"/>
  <c r="M23" i="14" s="1"/>
  <c r="X22" i="14"/>
  <c r="J22" i="14"/>
  <c r="M22" i="14" s="1"/>
  <c r="X21" i="14"/>
  <c r="J21" i="14"/>
  <c r="M21" i="14" s="1"/>
  <c r="X20" i="14"/>
  <c r="J20" i="14"/>
  <c r="M20" i="14" s="1"/>
  <c r="X19" i="14"/>
  <c r="J19" i="14"/>
  <c r="M19" i="14" s="1"/>
  <c r="X18" i="14"/>
  <c r="J18" i="14"/>
  <c r="M18" i="14" s="1"/>
  <c r="X17" i="14"/>
  <c r="J17" i="14"/>
  <c r="M17" i="14" s="1"/>
  <c r="X16" i="14"/>
  <c r="J16" i="14"/>
  <c r="M16" i="14" s="1"/>
  <c r="X15" i="14"/>
  <c r="J15" i="14"/>
  <c r="M15" i="14" s="1"/>
  <c r="X14" i="14"/>
  <c r="J14" i="14"/>
  <c r="M14" i="14" s="1"/>
  <c r="X13" i="14"/>
  <c r="J13" i="14"/>
  <c r="M13" i="14" s="1"/>
  <c r="X12" i="14"/>
  <c r="J12" i="14"/>
  <c r="M12" i="14" s="1"/>
  <c r="X11" i="14"/>
  <c r="J11" i="14"/>
  <c r="M11" i="14" s="1"/>
  <c r="X10" i="14"/>
  <c r="J10" i="14"/>
  <c r="M10" i="14" s="1"/>
  <c r="X9" i="14"/>
  <c r="J9" i="14"/>
  <c r="M9" i="14" s="1"/>
  <c r="X8" i="14"/>
  <c r="J8" i="14"/>
  <c r="M8" i="14" s="1"/>
  <c r="X7" i="14"/>
  <c r="J7" i="14"/>
  <c r="M7" i="14" s="1"/>
  <c r="X6" i="14"/>
  <c r="J6" i="14"/>
  <c r="M6" i="14" s="1"/>
  <c r="A6" i="14"/>
  <c r="A7" i="14" s="1"/>
  <c r="A8" i="14" s="1"/>
  <c r="A9" i="14" s="1"/>
  <c r="A10" i="14" s="1"/>
  <c r="A11" i="14" s="1"/>
  <c r="A12" i="14" s="1"/>
  <c r="A13" i="14" s="1"/>
  <c r="A14" i="14" s="1"/>
  <c r="A15" i="14" s="1"/>
  <c r="A16" i="14" s="1"/>
  <c r="A17" i="14" s="1"/>
  <c r="A18" i="14" s="1"/>
  <c r="A19" i="14" s="1"/>
  <c r="A20" i="14" s="1"/>
  <c r="A21" i="14" s="1"/>
  <c r="A22" i="14" s="1"/>
  <c r="A23" i="14" s="1"/>
  <c r="A24" i="14" s="1"/>
  <c r="A25" i="14" s="1"/>
  <c r="A26" i="14" s="1"/>
  <c r="A27" i="14" s="1"/>
  <c r="A28" i="14" s="1"/>
  <c r="A29" i="14" s="1"/>
  <c r="A30" i="14" s="1"/>
  <c r="A31" i="14" s="1"/>
  <c r="A32" i="14" s="1"/>
  <c r="A33" i="14" s="1"/>
  <c r="A34" i="14" s="1"/>
  <c r="A35" i="14" s="1"/>
  <c r="A36" i="14" s="1"/>
  <c r="A37" i="14" s="1"/>
  <c r="A38" i="14" s="1"/>
  <c r="A39" i="14" s="1"/>
  <c r="A40" i="14" s="1"/>
  <c r="X5" i="14"/>
  <c r="J5" i="14"/>
  <c r="M5" i="14" s="1"/>
  <c r="A5" i="14"/>
  <c r="X4" i="14"/>
  <c r="J4" i="14"/>
  <c r="M4" i="14" s="1"/>
  <c r="A4" i="14"/>
  <c r="X3" i="14"/>
  <c r="J3" i="14"/>
  <c r="M3" i="14" s="1"/>
  <c r="X8" i="13"/>
  <c r="J8" i="13"/>
  <c r="E8" i="13"/>
  <c r="M8" i="13" s="1"/>
  <c r="X7" i="13"/>
  <c r="J7" i="13"/>
  <c r="E7" i="13"/>
  <c r="M7" i="13" s="1"/>
  <c r="X6" i="13"/>
  <c r="J6" i="13"/>
  <c r="E6" i="13"/>
  <c r="M6" i="13" s="1"/>
  <c r="X5" i="13"/>
  <c r="J5" i="13"/>
  <c r="E5" i="13"/>
  <c r="M5" i="13" s="1"/>
  <c r="X4" i="13"/>
  <c r="J4" i="13"/>
  <c r="E4" i="13"/>
  <c r="M4" i="13" s="1"/>
  <c r="X3" i="13"/>
  <c r="J3" i="13"/>
  <c r="E3" i="13"/>
  <c r="M3" i="13" s="1"/>
  <c r="E11" i="12"/>
  <c r="M11" i="12" s="1"/>
  <c r="X10" i="12"/>
  <c r="J10" i="12"/>
  <c r="E10" i="12"/>
  <c r="J9" i="12"/>
  <c r="E9" i="12"/>
  <c r="X8" i="12"/>
  <c r="J8" i="12"/>
  <c r="E8" i="12"/>
  <c r="X7" i="12"/>
  <c r="E7" i="12"/>
  <c r="X6" i="12"/>
  <c r="E6" i="12"/>
  <c r="X5" i="12"/>
  <c r="E5" i="12"/>
  <c r="X4" i="12"/>
  <c r="E4" i="12"/>
  <c r="A4" i="12"/>
  <c r="A5" i="12" s="1"/>
  <c r="A6" i="12" s="1"/>
  <c r="A7" i="12" s="1"/>
  <c r="A8" i="12" s="1"/>
  <c r="A9" i="12" s="1"/>
  <c r="A10" i="12" s="1"/>
  <c r="A11" i="12" s="1"/>
  <c r="X3" i="12"/>
  <c r="E3" i="12"/>
  <c r="X9" i="11"/>
  <c r="J9" i="11"/>
  <c r="E9" i="11"/>
  <c r="M9" i="11" s="1"/>
  <c r="X8" i="11"/>
  <c r="J8" i="11"/>
  <c r="E8" i="11"/>
  <c r="M8" i="11" s="1"/>
  <c r="X7" i="11"/>
  <c r="J7" i="11"/>
  <c r="M7" i="11" s="1"/>
  <c r="E7" i="11"/>
  <c r="X6" i="11"/>
  <c r="J6" i="11"/>
  <c r="M6" i="11" s="1"/>
  <c r="E6" i="11"/>
  <c r="X5" i="11"/>
  <c r="M5" i="11"/>
  <c r="J5" i="11"/>
  <c r="E5" i="11"/>
  <c r="X4" i="11"/>
  <c r="J4" i="11"/>
  <c r="E4" i="11"/>
  <c r="M4" i="11" s="1"/>
  <c r="A4" i="11"/>
  <c r="A5" i="11" s="1"/>
  <c r="A6" i="11" s="1"/>
  <c r="A7" i="11" s="1"/>
  <c r="A8" i="11" s="1"/>
  <c r="A9" i="11" s="1"/>
  <c r="X3" i="11"/>
  <c r="J3" i="11"/>
  <c r="E3" i="11"/>
  <c r="M3" i="11" s="1"/>
  <c r="X30" i="10"/>
  <c r="J30" i="10"/>
  <c r="E30" i="10"/>
  <c r="M30" i="10" s="1"/>
  <c r="X29" i="10"/>
  <c r="J29" i="10"/>
  <c r="E29" i="10"/>
  <c r="M29" i="10" s="1"/>
  <c r="X28" i="10"/>
  <c r="J28" i="10"/>
  <c r="E28" i="10"/>
  <c r="M28" i="10" s="1"/>
  <c r="X27" i="10"/>
  <c r="J27" i="10"/>
  <c r="E27" i="10"/>
  <c r="M27" i="10" s="1"/>
  <c r="X26" i="10"/>
  <c r="J26" i="10"/>
  <c r="E26" i="10"/>
  <c r="M26" i="10" s="1"/>
  <c r="X25" i="10"/>
  <c r="J25" i="10"/>
  <c r="E25" i="10"/>
  <c r="M25" i="10" s="1"/>
  <c r="X24" i="10"/>
  <c r="J24" i="10"/>
  <c r="E24" i="10"/>
  <c r="M24" i="10" s="1"/>
  <c r="X23" i="10"/>
  <c r="J23" i="10"/>
  <c r="E23" i="10"/>
  <c r="M23" i="10" s="1"/>
  <c r="X22" i="10"/>
  <c r="J22" i="10"/>
  <c r="E22" i="10"/>
  <c r="M22" i="10" s="1"/>
  <c r="X21" i="10"/>
  <c r="J21" i="10"/>
  <c r="E21" i="10"/>
  <c r="M21" i="10" s="1"/>
  <c r="J20" i="10"/>
  <c r="E20" i="10"/>
  <c r="X19" i="10"/>
  <c r="J19" i="10"/>
  <c r="E19" i="10"/>
  <c r="M19" i="10" s="1"/>
  <c r="X18" i="10"/>
  <c r="J18" i="10"/>
  <c r="E18" i="10"/>
  <c r="M18" i="10" s="1"/>
  <c r="X17" i="10"/>
  <c r="J17" i="10"/>
  <c r="E17" i="10"/>
  <c r="M17" i="10" s="1"/>
  <c r="X16" i="10"/>
  <c r="J16" i="10"/>
  <c r="E16" i="10"/>
  <c r="X15" i="10"/>
  <c r="J15" i="10"/>
  <c r="E15" i="10"/>
  <c r="M15" i="10" s="1"/>
  <c r="X14" i="10"/>
  <c r="J14" i="10"/>
  <c r="E14" i="10"/>
  <c r="M14" i="10" s="1"/>
  <c r="X13" i="10"/>
  <c r="J13" i="10"/>
  <c r="E13" i="10"/>
  <c r="M13" i="10" s="1"/>
  <c r="X12" i="10"/>
  <c r="J12" i="10"/>
  <c r="E12" i="10"/>
  <c r="X11" i="10"/>
  <c r="J11" i="10"/>
  <c r="E11" i="10"/>
  <c r="M11" i="10" s="1"/>
  <c r="X10" i="10"/>
  <c r="J10" i="10"/>
  <c r="E10" i="10"/>
  <c r="M10" i="10" s="1"/>
  <c r="X9" i="10"/>
  <c r="J9" i="10"/>
  <c r="E9" i="10"/>
  <c r="M9" i="10" s="1"/>
  <c r="X8" i="10"/>
  <c r="J8" i="10"/>
  <c r="E8" i="10"/>
  <c r="X7" i="10"/>
  <c r="J7" i="10"/>
  <c r="E7" i="10"/>
  <c r="M7" i="10" s="1"/>
  <c r="X6" i="10"/>
  <c r="J6" i="10"/>
  <c r="E6" i="10"/>
  <c r="M6" i="10" s="1"/>
  <c r="X5" i="10"/>
  <c r="J5" i="10"/>
  <c r="E5" i="10"/>
  <c r="M5" i="10" s="1"/>
  <c r="X4" i="10"/>
  <c r="J4" i="10"/>
  <c r="E4" i="10"/>
  <c r="X3" i="10"/>
  <c r="J3" i="10"/>
  <c r="E3" i="10"/>
  <c r="M3" i="10" s="1"/>
  <c r="J38" i="8"/>
  <c r="J37" i="8"/>
  <c r="J36" i="8"/>
  <c r="J35" i="8"/>
  <c r="J34" i="8"/>
  <c r="J33" i="8"/>
  <c r="J32" i="8"/>
  <c r="J31" i="8"/>
  <c r="J30" i="8"/>
  <c r="J29" i="8"/>
  <c r="J28" i="8"/>
  <c r="J27" i="8"/>
  <c r="J26" i="8"/>
  <c r="J25" i="8"/>
  <c r="J24" i="8"/>
  <c r="J23" i="8"/>
  <c r="J22" i="8"/>
  <c r="J21" i="8"/>
  <c r="J20" i="8"/>
  <c r="J19" i="8"/>
  <c r="J18" i="8"/>
  <c r="J17" i="8"/>
  <c r="J16" i="8"/>
  <c r="J15" i="8"/>
  <c r="J14" i="8"/>
  <c r="J13" i="8"/>
  <c r="J12" i="8"/>
  <c r="J11" i="8"/>
  <c r="J10" i="8"/>
  <c r="J9" i="8"/>
  <c r="J8" i="8"/>
  <c r="J7" i="8"/>
  <c r="J6" i="8"/>
  <c r="J5" i="8"/>
  <c r="X4" i="8"/>
  <c r="M4" i="8"/>
  <c r="E4" i="8"/>
  <c r="X3" i="8"/>
  <c r="M3" i="8"/>
  <c r="E3" i="8"/>
  <c r="J19" i="7"/>
  <c r="J18" i="7"/>
  <c r="J17" i="7"/>
  <c r="J16" i="7"/>
  <c r="J15" i="7"/>
  <c r="J14" i="7"/>
  <c r="J13" i="7"/>
  <c r="J12" i="7"/>
  <c r="J11" i="7"/>
  <c r="J10" i="7"/>
  <c r="J9" i="7"/>
  <c r="J8" i="7"/>
  <c r="J7" i="7"/>
  <c r="J6" i="7"/>
  <c r="X24" i="6"/>
  <c r="J24" i="6"/>
  <c r="E24" i="6"/>
  <c r="M24" i="6" s="1"/>
  <c r="X23" i="6"/>
  <c r="J23" i="6"/>
  <c r="E23" i="6"/>
  <c r="M23" i="6" s="1"/>
  <c r="X22" i="6"/>
  <c r="J22" i="6"/>
  <c r="E22" i="6"/>
  <c r="M22" i="6" s="1"/>
  <c r="X21" i="6"/>
  <c r="J21" i="6"/>
  <c r="M21" i="6" s="1"/>
  <c r="E21" i="6"/>
  <c r="X20" i="6"/>
  <c r="M20" i="6"/>
  <c r="J20" i="6"/>
  <c r="E20" i="6"/>
  <c r="X19" i="6"/>
  <c r="J19" i="6"/>
  <c r="E19" i="6"/>
  <c r="X18" i="6"/>
  <c r="M18" i="6"/>
  <c r="J18" i="6"/>
  <c r="E18" i="6"/>
  <c r="X17" i="6"/>
  <c r="M17" i="6"/>
  <c r="J17" i="6"/>
  <c r="E17" i="6"/>
  <c r="X16" i="6"/>
  <c r="J16" i="6"/>
  <c r="E16" i="6"/>
  <c r="M16" i="6" s="1"/>
  <c r="X15" i="6"/>
  <c r="J15" i="6"/>
  <c r="E15" i="6"/>
  <c r="M15" i="6" s="1"/>
  <c r="X14" i="6"/>
  <c r="J14" i="6"/>
  <c r="E14" i="6"/>
  <c r="M14" i="6" s="1"/>
  <c r="X13" i="6"/>
  <c r="J13" i="6"/>
  <c r="M13" i="6" s="1"/>
  <c r="E13" i="6"/>
  <c r="X12" i="6"/>
  <c r="M12" i="6"/>
  <c r="J12" i="6"/>
  <c r="E12" i="6"/>
  <c r="X11" i="6"/>
  <c r="J11" i="6"/>
  <c r="E11" i="6"/>
  <c r="X10" i="6"/>
  <c r="M10" i="6"/>
  <c r="J10" i="6"/>
  <c r="E10" i="6"/>
  <c r="X9" i="6"/>
  <c r="M9" i="6"/>
  <c r="J9" i="6"/>
  <c r="E9" i="6"/>
  <c r="X8" i="6"/>
  <c r="J8" i="6"/>
  <c r="E8" i="6"/>
  <c r="M8" i="6" s="1"/>
  <c r="X7" i="6"/>
  <c r="J7" i="6"/>
  <c r="E7" i="6"/>
  <c r="M7" i="6" s="1"/>
  <c r="X6" i="6"/>
  <c r="J6" i="6"/>
  <c r="E6" i="6"/>
  <c r="M6" i="6" s="1"/>
  <c r="X5" i="6"/>
  <c r="J5" i="6"/>
  <c r="M5" i="6" s="1"/>
  <c r="E5" i="6"/>
  <c r="X4" i="6"/>
  <c r="M4" i="6"/>
  <c r="J4" i="6"/>
  <c r="E4" i="6"/>
  <c r="A4" i="6"/>
  <c r="A5" i="6" s="1"/>
  <c r="A6" i="6" s="1"/>
  <c r="A7" i="6" s="1"/>
  <c r="A8" i="6" s="1"/>
  <c r="A9" i="6" s="1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X3" i="6"/>
  <c r="J3" i="6"/>
  <c r="E3" i="6"/>
  <c r="W21" i="5"/>
  <c r="J21" i="5"/>
  <c r="E21" i="5"/>
  <c r="M21" i="5" s="1"/>
  <c r="W20" i="5"/>
  <c r="J20" i="5"/>
  <c r="E20" i="5"/>
  <c r="M20" i="5" s="1"/>
  <c r="W19" i="5"/>
  <c r="J19" i="5"/>
  <c r="E19" i="5"/>
  <c r="M19" i="5" s="1"/>
  <c r="W18" i="5"/>
  <c r="J18" i="5"/>
  <c r="E18" i="5"/>
  <c r="W17" i="5"/>
  <c r="J17" i="5"/>
  <c r="M17" i="5" s="1"/>
  <c r="E17" i="5"/>
  <c r="W16" i="5"/>
  <c r="J16" i="5"/>
  <c r="M16" i="5" s="1"/>
  <c r="E16" i="5"/>
  <c r="W15" i="5"/>
  <c r="J15" i="5"/>
  <c r="M15" i="5" s="1"/>
  <c r="E15" i="5"/>
  <c r="W14" i="5"/>
  <c r="J14" i="5"/>
  <c r="M14" i="5" s="1"/>
  <c r="E14" i="5"/>
  <c r="W13" i="5"/>
  <c r="J13" i="5"/>
  <c r="M13" i="5" s="1"/>
  <c r="E13" i="5"/>
  <c r="W12" i="5"/>
  <c r="J12" i="5"/>
  <c r="M12" i="5" s="1"/>
  <c r="E12" i="5"/>
  <c r="W11" i="5"/>
  <c r="J11" i="5"/>
  <c r="M11" i="5" s="1"/>
  <c r="E11" i="5"/>
  <c r="W10" i="5"/>
  <c r="J10" i="5"/>
  <c r="M10" i="5" s="1"/>
  <c r="E10" i="5"/>
  <c r="W9" i="5"/>
  <c r="J9" i="5"/>
  <c r="M9" i="5" s="1"/>
  <c r="E9" i="5"/>
  <c r="W8" i="5"/>
  <c r="J8" i="5"/>
  <c r="M8" i="5" s="1"/>
  <c r="E8" i="5"/>
  <c r="W7" i="5"/>
  <c r="J7" i="5"/>
  <c r="M7" i="5" s="1"/>
  <c r="E7" i="5"/>
  <c r="W6" i="5"/>
  <c r="J6" i="5"/>
  <c r="M6" i="5" s="1"/>
  <c r="E6" i="5"/>
  <c r="W5" i="5"/>
  <c r="J5" i="5"/>
  <c r="M5" i="5" s="1"/>
  <c r="E5" i="5"/>
  <c r="W4" i="5"/>
  <c r="M4" i="5"/>
  <c r="E4" i="5"/>
  <c r="W3" i="5"/>
  <c r="M3" i="5"/>
  <c r="E3" i="5"/>
  <c r="X22" i="1"/>
  <c r="J22" i="1"/>
  <c r="M22" i="1" s="1"/>
  <c r="E22" i="1"/>
  <c r="X21" i="1"/>
  <c r="J21" i="1"/>
  <c r="M21" i="1" s="1"/>
  <c r="E21" i="1"/>
  <c r="X20" i="1"/>
  <c r="J20" i="1"/>
  <c r="M20" i="1" s="1"/>
  <c r="E20" i="1"/>
  <c r="X19" i="1"/>
  <c r="J19" i="1"/>
  <c r="M19" i="1" s="1"/>
  <c r="E19" i="1"/>
  <c r="X18" i="1"/>
  <c r="J18" i="1"/>
  <c r="M18" i="1" s="1"/>
  <c r="E18" i="1"/>
  <c r="X17" i="1"/>
  <c r="J17" i="1"/>
  <c r="M17" i="1" s="1"/>
  <c r="E17" i="1"/>
  <c r="X16" i="1"/>
  <c r="J16" i="1"/>
  <c r="M16" i="1" s="1"/>
  <c r="E16" i="1"/>
  <c r="X15" i="1"/>
  <c r="J15" i="1"/>
  <c r="M15" i="1" s="1"/>
  <c r="E15" i="1"/>
  <c r="X14" i="1"/>
  <c r="J14" i="1"/>
  <c r="M14" i="1" s="1"/>
  <c r="E14" i="1"/>
  <c r="X13" i="1"/>
  <c r="J13" i="1"/>
  <c r="M13" i="1" s="1"/>
  <c r="E13" i="1"/>
  <c r="X12" i="1"/>
  <c r="J12" i="1"/>
  <c r="M12" i="1" s="1"/>
  <c r="E12" i="1"/>
  <c r="X11" i="1"/>
  <c r="M11" i="1"/>
  <c r="E11" i="1"/>
  <c r="X10" i="1"/>
  <c r="M10" i="1"/>
  <c r="E10" i="1"/>
  <c r="X9" i="1"/>
  <c r="J9" i="1"/>
  <c r="M9" i="1" s="1"/>
  <c r="E9" i="1"/>
  <c r="X8" i="1"/>
  <c r="J8" i="1"/>
  <c r="M8" i="1" s="1"/>
  <c r="E8" i="1"/>
  <c r="X7" i="1"/>
  <c r="J7" i="1"/>
  <c r="M7" i="1" s="1"/>
  <c r="E7" i="1"/>
  <c r="X6" i="1"/>
  <c r="J6" i="1"/>
  <c r="M6" i="1" s="1"/>
  <c r="E6" i="1"/>
  <c r="X5" i="1"/>
  <c r="J5" i="1"/>
  <c r="M5" i="1" s="1"/>
  <c r="E5" i="1"/>
  <c r="X4" i="1"/>
  <c r="J4" i="1"/>
  <c r="M4" i="1" s="1"/>
  <c r="E4" i="1"/>
  <c r="X3" i="1"/>
  <c r="J3" i="1"/>
  <c r="M3" i="1" s="1"/>
  <c r="E3" i="1"/>
  <c r="M5" i="12" l="1"/>
  <c r="M9" i="12"/>
  <c r="M4" i="12"/>
  <c r="M7" i="12"/>
  <c r="M3" i="12"/>
  <c r="M6" i="12"/>
  <c r="M8" i="12"/>
  <c r="M10" i="12"/>
  <c r="F23" i="3"/>
  <c r="C39" i="3"/>
  <c r="G7" i="4"/>
  <c r="C37" i="3"/>
  <c r="F21" i="3"/>
  <c r="G9" i="4"/>
  <c r="C41" i="3"/>
  <c r="F25" i="3"/>
  <c r="C36" i="3"/>
  <c r="F20" i="3"/>
  <c r="C44" i="3"/>
  <c r="F28" i="3"/>
  <c r="G8" i="4"/>
  <c r="F22" i="3"/>
  <c r="C38" i="3"/>
  <c r="C40" i="3"/>
  <c r="F24" i="3"/>
  <c r="C45" i="3"/>
  <c r="C34" i="3" s="1"/>
  <c r="F29" i="3"/>
  <c r="M18" i="5"/>
  <c r="M3" i="6"/>
  <c r="M11" i="6"/>
  <c r="M19" i="6"/>
  <c r="M4" i="10"/>
  <c r="M8" i="10"/>
  <c r="M12" i="10"/>
  <c r="M16" i="10"/>
  <c r="M20" i="10"/>
  <c r="G6" i="4" l="1"/>
  <c r="F18" i="3"/>
  <c r="C12" i="4" l="1"/>
  <c r="C14" i="4"/>
</calcChain>
</file>

<file path=xl/sharedStrings.xml><?xml version="1.0" encoding="utf-8"?>
<sst xmlns="http://schemas.openxmlformats.org/spreadsheetml/2006/main" count="2954" uniqueCount="500">
  <si>
    <t>Type of documents</t>
  </si>
  <si>
    <t>V</t>
  </si>
  <si>
    <t>E</t>
  </si>
  <si>
    <t>Total number of draft policy and legislative proposals adopted by the Government that were required to be submitted for public consultation</t>
  </si>
  <si>
    <t/>
  </si>
  <si>
    <t>=</t>
  </si>
  <si>
    <t>Should it be consultated? (Y/N)</t>
  </si>
  <si>
    <t>Was it consulted? (Y/N)</t>
  </si>
  <si>
    <t>SECTOR REFORM CONTRACT - MONITORING AND REPORT FOR INDICATOR 2 - PUBLIC CONSULTATIONS</t>
  </si>
  <si>
    <t/>
  </si>
  <si>
    <t>INDICATOR 2 SRC (%) 2017</t>
  </si>
  <si>
    <t>No</t>
  </si>
  <si>
    <t>Y</t>
  </si>
  <si>
    <t>N</t>
  </si>
  <si>
    <t>Consultation Planning Document was published (Y/N) (manual)</t>
  </si>
  <si>
    <t>Consultation Document was published (Y/N) (manual)</t>
  </si>
  <si>
    <t>Consultation Report / Feedback Report has been published (Y/N) (manual)</t>
  </si>
  <si>
    <t>Was the Initiative approved by Minister/Government? (manual)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</si>
  <si>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</si>
  <si>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</si>
  <si>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</si>
  <si>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</si>
  <si>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</si>
  <si>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</si>
  <si>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</si>
  <si>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</si>
  <si>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</si>
  <si>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</si>
  <si>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</si>
  <si>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</si>
  <si>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</si>
  <si>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</si>
  <si>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</si>
  <si>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(16)</t>
  </si>
  <si>
    <t>(17)</t>
  </si>
  <si>
    <t>(18)</t>
  </si>
  <si>
    <t>(19)</t>
  </si>
  <si>
    <t>(20)</t>
  </si>
  <si>
    <t>(21)</t>
  </si>
  <si>
    <t>(22)</t>
  </si>
  <si>
    <t>Emri i Iniciatives</t>
  </si>
  <si>
    <t xml:space="preserve">Institucioni </t>
  </si>
  <si>
    <t>Lloji i iniciativës</t>
  </si>
  <si>
    <t>A duhet të ketë konsultim publik?</t>
  </si>
  <si>
    <t>(P) Projekt planet vjetore të organeve publike</t>
  </si>
  <si>
    <t>(P) Projekt Plani vjetor i dokumenteve strategjike</t>
  </si>
  <si>
    <t>(P) Projekt programi legjislativ i Qeverisë</t>
  </si>
  <si>
    <t>(P) Projekt plani i akteve nënligjore</t>
  </si>
  <si>
    <t>(P) Projekt lista e koncept dokumenteve</t>
  </si>
  <si>
    <t>(P) Projekt koncept dokumentet</t>
  </si>
  <si>
    <t>(P) Projekt Ligj</t>
  </si>
  <si>
    <t>(P) Projekt Udhezim Administrativ</t>
  </si>
  <si>
    <t>(P) Projekt Rregullore</t>
  </si>
  <si>
    <t>(P) Dokument tjetër</t>
  </si>
  <si>
    <t>P</t>
  </si>
  <si>
    <t>J</t>
  </si>
  <si>
    <t>A ka pase konsultim ne platforme?</t>
  </si>
  <si>
    <t>Data e fillimit të procesit të konsultimit online 
(dd/mm/vvvv)</t>
  </si>
  <si>
    <t>Data e përfundimit të procesit të konsultimit online 
(dd/mm/yyyy)</t>
  </si>
  <si>
    <t xml:space="preserve">Kohëzgjatja e procesit të konsultimit </t>
  </si>
  <si>
    <t xml:space="preserve">Raporti Final është publikuar  </t>
  </si>
  <si>
    <t xml:space="preserve">Dokumenti i Konsultimeve është publikuar  </t>
  </si>
  <si>
    <t>Plani i Konsultimit</t>
  </si>
  <si>
    <t xml:space="preserve">Standardet Minimale të Konsultimit Publik janë përmbushur  </t>
  </si>
  <si>
    <t>A është aprovuar iniciativa?</t>
  </si>
  <si>
    <t>Data e aprovimit 
(dd/mm/vvvv)</t>
  </si>
  <si>
    <t>Nëse nuk konsultoheni, jepni një arsyetim:</t>
  </si>
  <si>
    <t>Cilat dokumente ishin në dispozicion të publikut?</t>
  </si>
  <si>
    <t xml:space="preserve">
Cilat metoda janë përdorur për konsultim?</t>
  </si>
  <si>
    <t xml:space="preserve">Numri i participantëve në konsultimet publike </t>
  </si>
  <si>
    <t xml:space="preserve">
Numri i komenteve të miratuara plotësisht</t>
  </si>
  <si>
    <t xml:space="preserve">
Numri i komenteve të miratuara pjesërisht</t>
  </si>
  <si>
    <t>Numri i komenteve të refuzuara</t>
  </si>
  <si>
    <t>(J) Urgjencës në kuptimin e nenit 33 të Rregullorës nr.09/2011</t>
  </si>
  <si>
    <t xml:space="preserve">(J) Situatave të tjera përjashtimore </t>
  </si>
  <si>
    <t>(P) Projekt strategjitë</t>
  </si>
  <si>
    <t>Number of draft policy and legislative proposals that were submitted for public consultation</t>
  </si>
  <si>
    <t/>
  </si>
  <si>
    <t>Numri i projekt propozimeve të iniciuara</t>
  </si>
  <si>
    <t>Numri i projekt iniciativave që i nënshtrohen konsultimit publik</t>
  </si>
  <si>
    <t>Numri i projekt iniciativave që janë dorëzuar në konsultim publik</t>
  </si>
  <si>
    <t>Numri i projekt iniciativave që nuk janë subjekt i konsultimit publik dhe arsyet përkatëse</t>
  </si>
  <si>
    <t>Column1</t>
  </si>
  <si>
    <t>Numri total i komenteve</t>
  </si>
  <si>
    <t>Projekt Rregullore(QRK)nr.xx/2017-per detyrat, pergjegjesite dhe organizimin e sekretarise ekzekutive te agjencise kosovare per krahasim dhe verifikim te prones</t>
  </si>
  <si>
    <t>Zyra e Kryeministrit</t>
  </si>
  <si>
    <t>Projekt-rregullorja  dhe dokumenti I konsultimit</t>
  </si>
  <si>
    <t>Projekt Rregullore (QRK) nr.2017 per punen e bordit mbikeqyres te agjencise kosovare per krahasim dhe verifikim te prones</t>
  </si>
  <si>
    <t>Projekt Udhezimi administrativ ( QRK)nr.2017 lidhur me lirimin e bartesve te se drejtes se pronesise apo shfrytezimit nga borxhet e sherbimeve publike komunale per pronat e uzurpuara dhe nen administrimin e agjencise kosovare per krahasim dhe verifik</t>
  </si>
  <si>
    <t>Projekt udhëzim Administrativ, dokumenti konsultiv</t>
  </si>
  <si>
    <t>Udhezim Administrativ (QRK) nr. 2017 per procedurat, kushtet dhe kriteret rreth perfundimit te administrimit te pronave nen administrimin dhe atyre te perfshira ne skemen e qirase te agjencise Kosovare per krahasim dhe verifikim te prones</t>
  </si>
  <si>
    <t>Projekt Rregullore (QRK) nr.2017 per detyrat, pergjegjesite dhe procedurat e komisioneve te agjencise kosovare per krahasim dhe verifikim te prone</t>
  </si>
  <si>
    <t>17/06/20017</t>
  </si>
  <si>
    <t>17/06/2017</t>
  </si>
  <si>
    <t>Projektligji për Aktet Normative</t>
  </si>
  <si>
    <t>21/12/2017</t>
  </si>
  <si>
    <t>Projektligji dhe dokumenti I konsultimit</t>
  </si>
  <si>
    <t>DRAFT KONCEPT DOKUMENT PËR FUSHËN E FINANCIMIT TË SUBJEKTEVE POLITIKE</t>
  </si>
  <si>
    <t>01/12.2017</t>
  </si>
  <si>
    <t>draft koncept dokument dhe 
dokumenti i konsultimit</t>
  </si>
  <si>
    <t>Projektligji për Qasje në Dokumente dhe informacione publike</t>
  </si>
  <si>
    <t>Projektligji për Mbrojtjen e të Dhënave Personale</t>
  </si>
  <si>
    <t>Projektligji dhe Dokumenti I Konsultimit</t>
  </si>
  <si>
    <t>Platforma</t>
  </si>
  <si>
    <t xml:space="preserve">Platforma
</t>
  </si>
  <si>
    <t>13/10/2017</t>
  </si>
  <si>
    <t>Draft koncpet dokument për uljen e kostos të shtrirjes së rrjeteve të komunikimeve elektronike të shpejtësisë së lartë</t>
  </si>
  <si>
    <t>Ministria e Zhvillimit Ekonomik</t>
  </si>
  <si>
    <t xml:space="preserve">24/11/2017 </t>
  </si>
  <si>
    <t>Eshtë në proces tëshqyrtimit</t>
  </si>
  <si>
    <t xml:space="preserve">Koncept dokument
Dokumenti i konsultimit </t>
  </si>
  <si>
    <t>Platforma
Në formë të shkruar</t>
  </si>
  <si>
    <t xml:space="preserve">Draft konceplt dokument për identifkimin dhe shërbimet e besueshme në lidhje me transaksionet elektronike </t>
  </si>
  <si>
    <t xml:space="preserve">Ministria e Zhvilimit Ekonomik </t>
  </si>
  <si>
    <t xml:space="preserve">28/11/2017 </t>
  </si>
  <si>
    <t>Eshtë në proces të shqyrtimit</t>
  </si>
  <si>
    <t>Koncept dokument
Dokumenti i konsultimit</t>
  </si>
  <si>
    <t xml:space="preserve"> Platforma Në formë të shkruat</t>
  </si>
  <si>
    <t>Porkejtl ligji për Shërbimin Gjeologjik</t>
  </si>
  <si>
    <t>20.12.2017</t>
  </si>
  <si>
    <t xml:space="preserve"> Platforma Në formë të shkruar, </t>
  </si>
  <si>
    <t>Projekt ligji për ndryshimin dhe plotësimin e ligjit Nr.05/l-085 Për Energjinë Ekektrike</t>
  </si>
  <si>
    <t>Projektligji
Dokumenti i konsultimit</t>
  </si>
  <si>
    <t>Platformë, Në formë të shkruar</t>
  </si>
  <si>
    <t>Udhëzim Administrativ (MZHE)  Nr.09/2017 për themelinim e one stop shop për burimet e ripërtërsihme të energjisë</t>
  </si>
  <si>
    <t>është në proces të shqyrtimit</t>
  </si>
  <si>
    <t>Platforma, Në formë të shkruar</t>
  </si>
  <si>
    <t>Projektligji për Shërbimet Postare</t>
  </si>
  <si>
    <t>Platforma , Në formë të shkruat</t>
  </si>
  <si>
    <t xml:space="preserve">Draft koncept dokument për Ndërmarrjet Publike </t>
  </si>
  <si>
    <t>p</t>
  </si>
  <si>
    <t>06.10.2017</t>
  </si>
  <si>
    <t>Projektligji për Pajisjet nën Presion</t>
  </si>
  <si>
    <t>15.12.2107</t>
  </si>
  <si>
    <t>Projekt Udhëzim Administrativ (MZHE)  për  sigurinë e furnizimit me gaz natyror</t>
  </si>
  <si>
    <t xml:space="preserve">ministria e Zhvilimit Ekonomik </t>
  </si>
  <si>
    <t>24.10.2017</t>
  </si>
  <si>
    <t xml:space="preserve">Projekt Udhëzim Administrativ Platforma </t>
  </si>
  <si>
    <t>Platforma, takime me grupe të intere</t>
  </si>
  <si>
    <t>Projekt Udhëzim Administrativ (QRK) Nr.09/2017 për themelimin, financimin dhe operimn e zyrave komunale të energjisë</t>
  </si>
  <si>
    <t>30.08.2017</t>
  </si>
  <si>
    <t>Plani I tretë Kombëtar I Veprimit për Eficiencë të Energjisë (PKVEE) në Kosovë</t>
  </si>
  <si>
    <t>02.08.2017</t>
  </si>
  <si>
    <t>Proejkt Plan</t>
  </si>
  <si>
    <t>Projekt Udhëzim Administrativ (MZHE) Nr.07 /2017 lidhur me nivelin e rezervave të lëndëve djegëse  që duhet të mbajnë prodhuesit e energjisë elektrikw</t>
  </si>
  <si>
    <t>08.08.2017</t>
  </si>
  <si>
    <t xml:space="preserve">nuk ka qenë në fuqi Rregullorja për standardet minimale për proceddurat e kosultimeve publike </t>
  </si>
  <si>
    <t xml:space="preserve">Projkekt Udhëzim Administrativ </t>
  </si>
  <si>
    <t>Plstforma, Në formë të shkruar</t>
  </si>
  <si>
    <t>Udhëzim Administratic (MZHE) Nr.06/2017 Për Promovimin e Shfrytëzimit të Energjisë nga Burimet e Ripërtërishme</t>
  </si>
  <si>
    <t>Udhëzim Administrativ (MZHE) Nr.05/2017 Caqet e Energjisë nga Burimet e Ripërtërishme</t>
  </si>
  <si>
    <t>30.06.2017</t>
  </si>
  <si>
    <t>Udhëzim Administrativ (MZHE) Nr.04/2017 Mbi Rregullat për masat kufizuese të furnizimit me enerrgji nituata emergjente</t>
  </si>
  <si>
    <t>16.05.2017</t>
  </si>
  <si>
    <t>Udhëzim Administrativ (MZHE) 03/2017 Mbi rregullat për zonat e sigurisë</t>
  </si>
  <si>
    <t>22.03.2017</t>
  </si>
  <si>
    <t>Udhëzim Administrativ (MZHE) Nr.02/2017 Lidhur me llojin dhe sasinë e rezervave minimale të lëndëve djegëse ose të kapacitetit prodhues rezervë për ndërmarrjet e energjisë termike.</t>
  </si>
  <si>
    <t>08.03.2017</t>
  </si>
  <si>
    <t>Udhëzim Administrativ (MZHE) Nr1/2017 Për Promovimin e Investimeve të Përbashkëta Rajonale në sektorin e energjisë</t>
  </si>
  <si>
    <t xml:space="preserve">Nuk ka qenë në fuqi Rregullorja për standardet minimale për proceddurat e kosultimeve publike </t>
  </si>
  <si>
    <t>Projekt- Rrefullore (MZHE) Nr.05/2017 Për Ndërtimin, instalimin dhe mbikëqyrjen e infrastrukturës së komunikimeve elektronike</t>
  </si>
  <si>
    <t xml:space="preserve">Projekt Rregullore </t>
  </si>
  <si>
    <t>Plattforma, Në formë të shkruar</t>
  </si>
  <si>
    <t>Data e fillimit të procesit të konsultimit në platform 
(dd/mm/vvvv)</t>
  </si>
  <si>
    <t>Data e përfundimit të procesit të konsultimit në platform 
(dd/mm/yyyy)</t>
  </si>
  <si>
    <t xml:space="preserve">
Numri i participantëve që kanë kontribuar (përfshirë këtu: takimet, platforma, përmes e-mail adresës)</t>
  </si>
  <si>
    <t>LIGJI PËR KËRKESAT TEKNIKE PËR PRODUKTE DHE VLERËSIM TË KONFORMITETIT</t>
  </si>
  <si>
    <t>MINISTRIA E TREGTISË DHE INDUSTRISË</t>
  </si>
  <si>
    <t>23.12.2017 - NE QEVERI</t>
  </si>
  <si>
    <t>Koncept dokument, Dokument Konsultimi, Raporti I procesit te kosnultimeve</t>
  </si>
  <si>
    <t xml:space="preserve">Platforma, Ne forme te shkruar </t>
  </si>
  <si>
    <t>LIGJII PËR METROLOGJI</t>
  </si>
  <si>
    <t>20.12.2017 - NE QEVERI</t>
  </si>
  <si>
    <t>LIGJI PËR MASAT MBROJTËSE</t>
  </si>
  <si>
    <t>DRAFTKONCEPT DOKUMENTI PËR FUSHËN E TREGTISË</t>
  </si>
  <si>
    <t>DRAFTKONCEPT DOKUMENTI NË FUSHËN E INSPEKTIMEVE</t>
  </si>
  <si>
    <t>DRAFUDHËZIM ADMINISTRATIV Nr. XX/2017 PËRCAKTIMIN E TARIFAVE PËR AKREDITIM</t>
  </si>
  <si>
    <t>DRAFTUDHËZIMIN ADMINISTRATIV (MTI) NR. 00/2017 PËR NDARJEN E MJETEVE FINANCIARE NGA KATEGORIA EKONOMIKE E SUBVENCIONEVE DHE TRANSFEREVE</t>
  </si>
  <si>
    <t>DRAFTUDHËZIM ADMINISTRATIV (QRK) NR. 00/2017 PËR MËNYREN E FUNKSIONIMIT TË PIKËS SË VETME TË KONTAKTIT</t>
  </si>
  <si>
    <t>Kon dok, Dok.Kon, Raport</t>
  </si>
  <si>
    <t>DRAFTUDHËZIM ADMINISTRATIV (MTI) Nr. 00 /2017 PËR PROCEDURËN E NJOFTIMIT DHE VLERËSIMIN E PËRPUTHSHMËRISË SË PROJEKT AKTEVE NORMATIVE ME LIGJIN PËR SHËRBIME</t>
  </si>
  <si>
    <t xml:space="preserve">Kon.dok, Dok. Kon., Raporti </t>
  </si>
  <si>
    <t>Platforma, Ne forme te shkru</t>
  </si>
  <si>
    <t>DRAFTUDHËZIM ADMINISTRATIV (MTI) Nr. 00 /2017 PËR SHISHET SI ENË MATËSE</t>
  </si>
  <si>
    <t>Kon.dok, Dok. Kon., Raporti</t>
  </si>
  <si>
    <t>DRAFT UDHËZIM ADMINISTRATIV (MTI) Nr. 00/2017 PËR FORMËN DHE PËRMBAJTJEN E REGJISTRIT TË INVESTIMEVE TË HUAJA</t>
  </si>
  <si>
    <t>MTI</t>
  </si>
  <si>
    <t>23.11.2017</t>
  </si>
  <si>
    <t>Kon.dok, Dok. Kon.</t>
  </si>
  <si>
    <t>DRAFTUDHËZIMIN ADMINISTRATIV(MTI) Nr. 00/2017 PËR MËNYRËN E VËNIES NË DISPOZICION TË PASURIVE TË PALUAJTSHME NË PRONËSI TË NDËRMARRJEVE PUBLIKE PËR ZHVILLIMIN DHE REALIZIMIN E PROJEKTEVE PËR INVESTIME STRATEGJIKE</t>
  </si>
  <si>
    <t>12.01.2018</t>
  </si>
  <si>
    <t>DRAFTUDHËZIM ADMINISTRATIV Nr. XX/2017 PËRCAKTIMIN E TARIFAVE PËR AKREDITIM</t>
  </si>
  <si>
    <t>U.AD. PËR CAKTIMIN E FORMËS, PËRMBAJTJES DHE PËRDORIMIN E LOGOS SË DAK DHE SIMBOLIT TË AKREDITIMIT</t>
  </si>
  <si>
    <t>DRAFTRREGULLORE NR. (MTI) NR. XX/2017 PËR ETIKETIMIN DHE SHËNJIMIN E PRODUKTEVE TË TEKSTILIT</t>
  </si>
  <si>
    <t>DRAFTRREGULLORE (MTI) NR. XX/2017 PËR SIGURINË E ASHENSORËVE NË PËRDORIM</t>
  </si>
  <si>
    <t>Kon.dok, Dok. Kon., Raporti, Takime me grupe të interesit</t>
  </si>
  <si>
    <t>DRAFTRREGULLORE( MTI) Nr.00/2017 PËR INSTRUMENTET JO-AUTOMATIKE TË PESHIMIT</t>
  </si>
  <si>
    <t>Kon.dok, Dok. Kon.,</t>
  </si>
  <si>
    <t>Platforma, Ne forme te shkruar , Takime me grupe te interesit</t>
  </si>
  <si>
    <t>DRAFTRREGULLORE NR. (MTI) NR. 03 /2017 PËR MËNYRËN E PUNËS DHE FUNKSIONIMIT TË KOMISIONIT NDËRMINISTROR PËR INVESTIMET STRATEGJIKE</t>
  </si>
  <si>
    <t>DRAFTRREGULLORE PËR KËSHILLIN PROFESIONAL TË AKREDITMIT</t>
  </si>
  <si>
    <t>DRAFTRREGULLORE PËR KËSHILLIN E AKREDITIMIT</t>
  </si>
  <si>
    <t>19.05.2017</t>
  </si>
  <si>
    <t>Kon.dok, Dok. Kon., Raport</t>
  </si>
  <si>
    <t>DRAFTUDHËZIM ADMINISTRATIV (QRK) NR. 00/2017 PËR MËNYRËN DHE METODAT E VERIFIKIMIT TË PËRMBUSHJES SË KRITEREVE PËR PËRCAKTIMIN E STATUSIT TË INVESTITORIT STRATEGJIK DHE FINANCIMIN E PROJEKTEVE STRATEGJIKE</t>
  </si>
  <si>
    <t>DRAFTRREGULLOREN E LABORATORIT PËR TESTIME TË KARBURANTEVE TË LËNGTA TË NAFTËS</t>
  </si>
  <si>
    <t>Koncept Dokumenti për  Rregullimin e fushës së të drejtave në përfitime dhe shërbime për personat me aftësi të kufizuar</t>
  </si>
  <si>
    <t>Ministria e Punës  dhe Mirëqenies Sociale</t>
  </si>
  <si>
    <t>14/05/2017</t>
  </si>
  <si>
    <t>JO</t>
  </si>
  <si>
    <t>Platforma
Në formë të shkruar, takim publik</t>
  </si>
  <si>
    <t>Projekt Udhëzimi Administrativ  Nr08/2017. për ndryshimin dhe plotësimin e Udhëzimit Administrativ Nr.02/2016 për Rregullimin e Strehimit Familjar  në Kosovë</t>
  </si>
  <si>
    <t>Ministria ePunës dhe Mirëqenies Sociale</t>
  </si>
  <si>
    <t>26/5/2017</t>
  </si>
  <si>
    <t>15/6/2017</t>
  </si>
  <si>
    <t>Projekt Udhëzimi Administrativ
Dokumenti i konsultimit</t>
  </si>
  <si>
    <t>Platforma,në formë të shkruar</t>
  </si>
  <si>
    <t>Projekt Udhëzimi Administrativ  Nr.  Për  Rregullimin e Strehimit të fëmijëve pa kujdes prindëror në  shtëpitë me bazë në komunitet dhe shtëpitë për strehim të përkohshëm</t>
  </si>
  <si>
    <t>mMinistria  e Punës  dhe Mirëqenies Sociale</t>
  </si>
  <si>
    <t>28/06/2017</t>
  </si>
  <si>
    <t xml:space="preserve">
Platformë, në formë të shkruar
</t>
  </si>
  <si>
    <t xml:space="preserve"> Projekt Rregullore Nr.10/2017për sigurinë dhe mbrojtjen e shëndetit të të punësuarve nga risqet  elidhura me agjentët kimik në punë</t>
  </si>
  <si>
    <t>Ministria e Punës dhe Mirëqenies  Sociale</t>
  </si>
  <si>
    <t>Prjekt Rregullore
Dokumenti i konsultimit</t>
  </si>
  <si>
    <t>Projekt Rregullore Nr. 05/2017për mbrojtjen e të Punësuarve nga risqet e lidhurame ekspozimin ndaj  agjentëve  biologjik në punë</t>
  </si>
  <si>
    <t>Projekt Rregullore
Dokumenti i konsultimit</t>
  </si>
  <si>
    <t>Projekt Rregullore Nr. 04/2017për mbrojtjen e të Punësuarve nga risqet e lidhura  me kancerogjenët dhe mutagjenët në punë</t>
  </si>
  <si>
    <t>Projekt Rregullore Nr.03/2017 për parandalimin elëndimeve nga mjetet e mprehta në vendet e punës pranë sektorit të kujdesit  shëndetsor   spitalor</t>
  </si>
  <si>
    <t>Projekt RregulloreNr. Për Masat  Aktive të Tregut të Punës</t>
  </si>
  <si>
    <t>Ministria  Punës dhe Mirëqenies Sociale</t>
  </si>
  <si>
    <t>Projekt Rregullore Nr.09/2017 për Mbrojtjen e të Punësuarve nga risqet e lidhura me rrezatimin optik në vendin epunës</t>
  </si>
  <si>
    <t>Projekt Rregullore Nr.08/2017 për Mbrojtjen e të Punësuarve nga risqet elidhura me fushat elektromagnetike në vendin e punës</t>
  </si>
  <si>
    <t>Strategjia Sektoriale 2018-2022</t>
  </si>
  <si>
    <t>Strategjia,Dokumenti I konsultimit</t>
  </si>
  <si>
    <t xml:space="preserve">Plani I Veprimit: Rritja e Punësimit të Rinjëve </t>
  </si>
  <si>
    <t>Plani I veprimit, Dokumenti I konsultimit</t>
  </si>
  <si>
    <t>Projekt Rregullore Nr. për mbrojjtjen e të punësuerve  të ekspozuar nga rrezatimet jonizuese</t>
  </si>
  <si>
    <t>Projekt Regullore
Dokumenti i konsultimit</t>
  </si>
  <si>
    <t>Projekt Rregullore Nr.11/2017 për punën e Depos së Mallrave të MPMS-së</t>
  </si>
  <si>
    <t>Projekt Udhëzimi Administrativ Nr. 09/2017për caktimin epagës minimale në Republikën e Kosovës</t>
  </si>
  <si>
    <t>Projekt Udhëzimi Administrativ Nr. për rregullimin  e procedurave  administrative të kompenzimit për pushimin e lehonisë</t>
  </si>
  <si>
    <t>Projekt Udhëzimi Administrativ Nr. për ndryshimin dhe plotësimin e Udhëzimit Administrativ Nr.03.2015 për Licencimin e ofruesve jo publik të shërbimeve të punësimit</t>
  </si>
  <si>
    <t>Strategjia Shtetërore kundër Terrorizmit dhe Plani i Veprimit 2018 – 2022</t>
  </si>
  <si>
    <t>Ministria e Punëve të Brendshme</t>
  </si>
  <si>
    <t>30/11/2017</t>
  </si>
  <si>
    <t xml:space="preserve">Projekt Strategjia
Dokumenti i konsultimit </t>
  </si>
  <si>
    <t>Platforma
Konsultimet me shkrim / në mënyrë elektronike</t>
  </si>
  <si>
    <t>Strategjia Shtetërore për Riintegrim të Qëndrueshëm të Personave të Riatdhesuar në Kosovë  dhe Plani I Veprimit 2018-2022</t>
  </si>
  <si>
    <t>26/12/2017</t>
  </si>
  <si>
    <t>Projekt Strategjia
Dokumenti i konsultimit</t>
  </si>
  <si>
    <t>Udhezim Administrativ  per dhenjen e lejes mjedisore</t>
  </si>
  <si>
    <t>Ministria e Mjedisit dhe Planifikimit Hapësinor</t>
  </si>
  <si>
    <t>Dreft dokumenti</t>
  </si>
  <si>
    <t xml:space="preserve"> K. me shkrim, Publikime ne plateformen online, Grupe punuese profesionale</t>
  </si>
  <si>
    <t>Udhezim Administrativ per licencim te hartuesve te raporteve per vlersimin e ndikimit ne mjedis</t>
  </si>
  <si>
    <t>Udhëzim Administrativ për klasifikimin, detyrat, përgjegjësit dhe përmbajtjen e elementëve dhe kërkesave themelore për hartimin, zbatimin dhe monitorimin e planeve hapësinor për zona të veçanta</t>
  </si>
  <si>
    <t>Draf dokumenti Dokumenit I konsultimit</t>
  </si>
  <si>
    <t xml:space="preserve"> Publikime ne plateformen online, Grupe punuese profesionale</t>
  </si>
  <si>
    <t>Udhezim  Administrativ per projektimin, ndertimin dhe shfrytzimin e digave</t>
  </si>
  <si>
    <t>Udhezim Administrativ per leje mjedisore</t>
  </si>
  <si>
    <t>Udhezim Administrativ per mbeturinat qe permbajne ndotes organik te qendrueshem</t>
  </si>
  <si>
    <t>Udhezim Administrativ per mbikqyrjen inspektive dhe proceduren per leshimin e certifikates se perdorimit</t>
  </si>
  <si>
    <t xml:space="preserve">Udhezim Administrativ per shpalljen e llojeve strikte te mbeturinave </t>
  </si>
  <si>
    <t xml:space="preserve">Udhezim Administrativ per percaktimin e procedurave per pergatitjen dhe shqyrtimin e kerkesave per kushtet ndertimore dhe leje ndertimore per kategorit -I- dhe -II- te ndertimit </t>
  </si>
  <si>
    <t>Udhezim Administrativ per tarifat e produkteve dhe te sherbimeve te Agjencise Kadastrale te Kosoves</t>
  </si>
  <si>
    <t xml:space="preserve"> k. me shkrim, Publikime ne plateformen online, Grupe punuese profesionale</t>
  </si>
  <si>
    <t>Projektligj per Kadaster te prones se palujteshme</t>
  </si>
  <si>
    <t>Udhezim Administrativ per kriteret per percaktimin e zonave te mbrojtura sanitare te buruimeve te ujit</t>
  </si>
  <si>
    <t>Udhezim Administrativ per menaxhimin e mbeturinave medicinale patologjike</t>
  </si>
  <si>
    <t>Udhezim Administrativ per listen teknike te sigurise per kimikate, permbajtjen dhe menyren e plotesimit te saj</t>
  </si>
  <si>
    <t>Rregullore per sherbimet e agjencise per mbrojtjen e mjedisit te Kosoves dhe institucioneve tjera te saj</t>
  </si>
  <si>
    <t xml:space="preserve"> Draft Koncept Dokument per permirsimin e menaxhimit te parqeve Kombetare ne Kosove</t>
  </si>
  <si>
    <t xml:space="preserve"> Publikime ne plateformen online, Grupe punuese profesionale, </t>
  </si>
  <si>
    <t>Projektligji per odat e arkitekteve dhe inxhiniereve ne fushen e ndertimit</t>
  </si>
  <si>
    <t>Udhezim Administrativ per procedurat per leje ujore</t>
  </si>
  <si>
    <t>Rregullore per inspektimin e sistemeve te ngrohjes dhe sistemeve per kondicionim te ajrit</t>
  </si>
  <si>
    <t xml:space="preserve"> me shkrim, Publikime ne plateformen online, Grupe punuese profesionale</t>
  </si>
  <si>
    <t>Rregullore per çertifikimin e performances energjetike te ndertesave</t>
  </si>
  <si>
    <t>Koncept dokument per ndryshimin dhe plotesimin e ligjit Nr. 04/L-147, per ujrat e Kosoves</t>
  </si>
  <si>
    <t>Udhezim Administrativ per strukturen e pagesave te ujit</t>
  </si>
  <si>
    <t xml:space="preserve">Draf dokumenti Dokumenit I konsultimit, </t>
  </si>
  <si>
    <t>Koncept dokument per plotesimin dhe nrtyshimin e Ligjit per shpronsimin e prones se palujtshme</t>
  </si>
  <si>
    <t>Koncept dokument per vleresimin e ndikimit ne mjedis</t>
  </si>
  <si>
    <t>Publikim I orarit kohor dhe programi I punes per hartimin e planit per menaxhimin e pellgut lumor Drini I Bardh per periudhen kohore …</t>
  </si>
  <si>
    <t>Draf dokumenti planifikimi</t>
  </si>
  <si>
    <t xml:space="preserve"> Publikime ne plateformen online, puntori me palet e interesit,</t>
  </si>
  <si>
    <t>Udhezim Administrativ per kapjen dhe depozitimin e dioksidit te karbonit ne formacionin e pershtatsheme gjeologjike</t>
  </si>
  <si>
    <t xml:space="preserve">Draf dokumenti </t>
  </si>
  <si>
    <t xml:space="preserve">Koncept dokument per administrimin e ndertesave te banimit ne bashkepronesi </t>
  </si>
  <si>
    <t>puntori me palet e interesit, Publikime ne plateformen online, Grupe punuese profesionale</t>
  </si>
  <si>
    <t>Udhezim Administrativ per mbikqyrjen, ndeshkimet dhe marrjen e masave per shkeljen e ligjit per planifikimin hapesinor</t>
  </si>
  <si>
    <t>Draf dokumenti</t>
  </si>
  <si>
    <t>MFSK</t>
  </si>
  <si>
    <t>Ministria për Forcën e Sigurisë së Kosovës</t>
  </si>
  <si>
    <t xml:space="preserve">23/03/2017 </t>
  </si>
  <si>
    <t>13/04/2017</t>
  </si>
  <si>
    <t>Projekt rregullorja   Dokumenti i konsultimit</t>
  </si>
  <si>
    <t xml:space="preserve">Platforma               Konsultimet me shkrim </t>
  </si>
  <si>
    <t>PROJEKT KODI I MIRËSJELLJËS PËR FORCËN E SIGURISË SË KOSOVËS (MFSK) NR.02/2017</t>
  </si>
  <si>
    <t>29/03/2017</t>
  </si>
  <si>
    <t>18/04/2017</t>
  </si>
  <si>
    <t xml:space="preserve">Platforma                        Konsultimet me shkrim </t>
  </si>
  <si>
    <t>PROJEKT RREGULLORE (MFSK) NR. 03/2017 PËR PUNËSIMIN DYTËSOR TË PJESËTARËVE TË FORCËS SË SIGURISË SË KOSOVËS</t>
  </si>
  <si>
    <t>31/03/2017</t>
  </si>
  <si>
    <t>20/04/2017</t>
  </si>
  <si>
    <t xml:space="preserve">Platforma                 Konsultimet me shkrim </t>
  </si>
  <si>
    <t>RREGULLORE (MFSK) NR. 04/2017 PËR REZERVAT MATERIALE NË FORCËN E SIGURISË SË KOSOVËS</t>
  </si>
  <si>
    <t>16/06/2017</t>
  </si>
  <si>
    <t xml:space="preserve">Platforma                Konsultimet me shkrim </t>
  </si>
  <si>
    <t>PROJEKT RREGULLORE (MFSK) NR. 5/2017 PËR MENAXHIMIN E MATERIALEVE NË MINISTRINË E FORCËS SË SIGURISË SË KOSOVËS DHE NË FORCËN E SIGURISË SË KOSOVËS</t>
  </si>
  <si>
    <t>14/08/2017</t>
  </si>
  <si>
    <t>Platforma                Konsultimet me shkrim</t>
  </si>
  <si>
    <t>PROJEKT RREGULLORE (QRK) NR.XX/2017 PËR SHËRBIMIN E ATASHEVE TË MBROJTJES</t>
  </si>
  <si>
    <t>22/11/2017</t>
  </si>
  <si>
    <t>27/12/2017</t>
  </si>
  <si>
    <t>PROJEKTLIGJ PËR NDRYSHIMIN DHE PLOTËSIMIN E LIGJEVE QË KANË TË BËJNË ME FORCAT E ARMATOSURA TË KOSOVËS</t>
  </si>
  <si>
    <t>17/11/2017</t>
  </si>
  <si>
    <t>Projekt ligji                   Dokumenti i konsultimit</t>
  </si>
  <si>
    <t>PROJEKTLIGJ PËR TATIMIN NË PRONËN E PALUAJTSHME</t>
  </si>
  <si>
    <t xml:space="preserve">Ministria e Financave </t>
  </si>
  <si>
    <t>24/02/2017</t>
  </si>
  <si>
    <t>29/09/2017</t>
  </si>
  <si>
    <t xml:space="preserve">Projektligji                    Dokument konsultimi </t>
  </si>
  <si>
    <t xml:space="preserve">Platforma                             Email                                   Takime publike </t>
  </si>
  <si>
    <t xml:space="preserve">PROJEKTLIGJ MBI MASAT DOGANORE PËR MBROJTJEN E TË DREJTAVE TË PRONËSISË INTELEKTUALE
</t>
  </si>
  <si>
    <t>20.10.2017</t>
  </si>
  <si>
    <t xml:space="preserve">
DRAFT RREGULLORE MF - NR – 00/2017 MBI KRITERET, STANDARDET DHE PROCEDURAT E FINANCIMIT PUBLIK TË OJQ-VE</t>
  </si>
  <si>
    <t>Ministria e Financave</t>
  </si>
  <si>
    <t>30/03/2017</t>
  </si>
  <si>
    <t>13/06/2017</t>
  </si>
  <si>
    <t xml:space="preserve">Draft Rregullore                  Dokument konsultimi Manuali </t>
  </si>
  <si>
    <t xml:space="preserve">DRAFT UDHËZIM ADMINISTRATIV MF-NR. 01/2017 PËR PLOTËSIM DHE NDRYSHIMIN E UDHËZIMIT ADMINISTRATIV MF-NR 01/2015 PËR SHFRYTËZIMIN E PAJISJEVE   ELEKTRONIKE DHE SISTEMEVE FISKALE </t>
  </si>
  <si>
    <t>17/05/2017</t>
  </si>
  <si>
    <t>28.06.2017</t>
  </si>
  <si>
    <t xml:space="preserve">Draft  Udhezimi                  Dokument konsultimi </t>
  </si>
  <si>
    <t xml:space="preserve">Platforma                             Email                                   </t>
  </si>
  <si>
    <t>PROJEKT RREGULLORE QRK NR. XX/2017 PËR SHITJEN ME PAKICË TË OBLIGACIONEVE TË QEVERISË SË REPUBLIKËS SË KOSOVËS</t>
  </si>
  <si>
    <t xml:space="preserve">Draft Rregullore                  Dokument konsultimi </t>
  </si>
  <si>
    <t>platforma     emaili</t>
  </si>
  <si>
    <t xml:space="preserve">PROJEKT UDHËZIM ADMINISTRATIV MF-NR. XX/2017 PËR PLOTËSIMIN DHE NDYSHIMIN E UDHËZIMIT ADMINISTRATIV MF-NR 01/2015 PËR SHFRYTËZIMIN E PAJISJEVE ELEKTRONIKE DHE SISTEMEVE FISKALE, I PLOTËSUAR DHE NDRYSHUAR ME UDHËZIMIN ADMINISTRATIV MF-NR 01/2017
</t>
  </si>
  <si>
    <t xml:space="preserve">Platforma                                         Emaili </t>
  </si>
  <si>
    <t>PROJEKTLIGJ PËR KONTABILITET, RAPORTIM FINANCIAR DHE AUDITIM</t>
  </si>
  <si>
    <t>15.12.2017</t>
  </si>
  <si>
    <t xml:space="preserve">DRAFT RREGULLORE MF-NR. 00/2017 PËR PLOTËSIMIN DHE NDRYSHIMIN E RREGULLORES MF-NR. 01/2016 PËR ADMINISTRIMIN E FONDEVE TË HUAMARRJES, E PLOTËSUAR
DHE NDRYSHUAR ME RREGULLOREN MF-NR 03/2017
</t>
  </si>
  <si>
    <t>Draft rregullore ,  dok.konsul.</t>
  </si>
  <si>
    <t xml:space="preserve">Platforma , Emaili </t>
  </si>
  <si>
    <t>PROJEKTLIGJ PËR INSTITUCIONET MIKROFINANCIARE DHE INSTITUCIONET FINANCIARE JO BANKARE</t>
  </si>
  <si>
    <t>23/11/2017</t>
  </si>
  <si>
    <t>Projektligji  , dok konsultimi</t>
  </si>
  <si>
    <t xml:space="preserve">Platforma    , Emaili                                                       </t>
  </si>
  <si>
    <t xml:space="preserve">Projekt-rregullorja për procedurën e hartimit dhe publikimit të akteve të komunës </t>
  </si>
  <si>
    <t>MAPL</t>
  </si>
  <si>
    <t>23/08/2017</t>
  </si>
  <si>
    <t>Draft Rregullorja</t>
  </si>
  <si>
    <t>1. Konsultimet me shkrim                        2. Publikimi në ueb faqe/Platforma 
3.Takimet publike</t>
  </si>
  <si>
    <t/>
  </si>
  <si>
    <t>Projektligji                                       Dokumenti i konsultimit</t>
  </si>
  <si>
    <t>Rregullorja për Sistemin e Menaxhmit të Performancës Komunale</t>
  </si>
  <si>
    <t>29/12/2017</t>
  </si>
  <si>
    <t>Draft Rregullorja                                   Dokumenti i konsultimit</t>
  </si>
  <si>
    <t>Koncept Dokumenti për themelimin e Akademisë për Vetëqeverisje Lokale</t>
  </si>
  <si>
    <t>Koncept Dokumenti                     Dokumenti i konsultimit</t>
  </si>
  <si>
    <t>1. Konsultimet me shkrim                        2. Publikimi në ueb faqe/Platforma 
3.Punëtori me ekspertët e TAIEX            4.Takimet me Grupin Punues</t>
  </si>
  <si>
    <t>Koncept Dokumenti për Zhvillim Rajonal në Kosovë</t>
  </si>
  <si>
    <t>Projekt-ligji për Dhënien në Shfrytëzim dhe Këmbimin e Pronës së Paluajtshme të Komunës</t>
  </si>
  <si>
    <t>MI</t>
  </si>
  <si>
    <t>Ligj për lirinë e asociimit në organizata joqeveritare</t>
  </si>
  <si>
    <t>Projekt rregullore për postën elektronike zyrtare</t>
  </si>
  <si>
    <t>Draft koncept dokumenti për kontestet administrative</t>
  </si>
  <si>
    <t>Projekt rregullore për kartelat identifikuese për zyrtarët e institucioneve të Republikës së Kosovës</t>
  </si>
  <si>
    <t>Draft koncept dokumenti për organizimin e administratës publike të Republikës së Kosovës</t>
  </si>
  <si>
    <t>Draft koncpet dokumenti për shërbimin civil</t>
  </si>
  <si>
    <t>Draft koncept dokumenti për pagat që realizohen nga buxheti i Republikës së Kosovës</t>
  </si>
  <si>
    <t>Projekt plani i akteve nënligjore</t>
  </si>
  <si>
    <t>Udhëzim Administrativ nr. 01/2017 për administrimin e punës në zyrë, evidencat themelore dhe detyrat e punës së arkivistit</t>
  </si>
  <si>
    <t>Draft ligji për ratifkimin e marrëvshjeve për themelimin e shkollës regjionale të administratës publike (ReSPA)</t>
  </si>
  <si>
    <t>MAP</t>
  </si>
  <si>
    <t>Draft rregullore
Dokumenti i konsultimit</t>
  </si>
  <si>
    <t>Shkrimi i konsultimeve
Platformë
Takimi publik</t>
  </si>
  <si>
    <t>UDHËZIMI ADMINISTRIV (MI) Nr. XX/2017 PËR PAISJE DIMËRORE</t>
  </si>
  <si>
    <t>UDHËZIMI ADMINISTRIV (MI) Nr. XX/2017 PËR ULËSEN E SIGURISË PËR FËMIJË</t>
  </si>
  <si>
    <t>UDHËZIMI ADMINISTRIV (MI) Nr. XX/2017 PËR TRANSPORTIN E PERSONAVE NË HAPSIRËN PËR VENDOSJEN E NGARKESËS ME MJETIN RRUGOR</t>
  </si>
  <si>
    <t>UDHËZIMi ADMINISTRIV (MI) Nr. XX/2017 PËR SHËNIMIN E AUTOMJETEVE ME DESTINIM TË VEÇANTA</t>
  </si>
  <si>
    <t>UDHËZIMI ADMINISTRATIV (MI) NR. XX/2017 PËR RREGULLAT DHE KUSHTET PËR LËVZIJEN E SAJAVE DHE MJETEVE TË PAJISURA ME RRËSHQITËSE</t>
  </si>
  <si>
    <t>UDHËZIMI ADMINISTRIV (MI) Nr. XX/2017 PËR RREGULLAT PËR QERRE DHE MAKINAVE TË PUNUËS</t>
  </si>
  <si>
    <t>PROJEKTLIGJI PËR TRANSPORTIN RRUGOR</t>
  </si>
  <si>
    <t>PROJEKTLIGJI PËR RRUGËT</t>
  </si>
  <si>
    <t>DRAFT UDHËZIMI ADMINISTRATIV (MI) NR.XX/2017 PËR NDRYSHIMIN DHE PLOTËSIMIN E UDHËZIMIT ADIMINSTRATIV (MI) NR. 09/2015 PËR KYÇJE, INSTALIME NËPËR TOKËN RRUGORE DHE PËR SHFRYTËZIM TË TOKËS SË RRUGËVE NACIONALE DHE RAJONALE</t>
  </si>
  <si>
    <t>DRAFT UDHËZIMI ADMINISTRATIV (MI) NR. XX/2017 PËR MBIKQYRJEN PROFESIONALE NË FUSHËN E PATENTË SHOFERIT</t>
  </si>
  <si>
    <t>UDHËZIM ADMINISTRIV (MI) Nr. XX/2017 PËR TRAJNER NË FUSHËN E PATENTË SHOFERIT</t>
  </si>
  <si>
    <t>UDHËZIM ADMINISTRATIV (MI) NR. xx/2017 PËR VENDOSJEN E PANOVE REKLAMUESE NË RRUGËT NACIONALE DHE RAJONALE</t>
  </si>
  <si>
    <t>UDHËZIM ADMINISTRIV (MI) Nr. XX/2017 PËR SINJALIZIM DHE RREGULLAT E TRAFIKUT RRUGOR</t>
  </si>
  <si>
    <t>UDHËZIM ADMINISTRIV (MI) Nr. XX/2017 PËR LICENCIMIN E AUTOSHKOLLAVE</t>
  </si>
  <si>
    <t>UDHËZIM ADMINSTRATIV Nr. XX/2017 PLAN PROGRAMI PËR AFTËSIMIN/TRAJNIMIN E KANDIDATËVE PËR SHOFER</t>
  </si>
  <si>
    <t>DRAFT UDHËZIM ADMINISTRIV (MI) Nr. XX/2017 PËR LIGJERUES PROFESIONAL NË AUTO SHKOLLË</t>
  </si>
  <si>
    <t>DRAFT UDHËZIM ADMINISTRIV (MI) Nr. XX/2017 PËR DHËNIEN E PROVIMIT PËR PATENTË SHOFER</t>
  </si>
  <si>
    <t>UDHËZIMIT ADMINISTRATIV MI Nr.XX /2017 PËR DHËNIEN E PROVIMIT PËR NDËRRIM PATENTË SHOFERIT TË HUAJ</t>
  </si>
  <si>
    <t>DRAFT UDHËZIM ADMINISTRATIV (MI) Nr. XX/2017 PËR STANDARDE MINIMALE TË AFTËSISË PSIKO FIZIKE PËR SHOFERË TË AUTOMJETEVE</t>
  </si>
  <si>
    <t>DRAFT UDHËZIMI ADMINISTRATIV (MI) NR. XX/2017 PËR POLIGONIN PËR DREJTIM TË SIGURT</t>
  </si>
  <si>
    <t>DRAFT UDHËZIM ADMINISTRIV (MI) NR. XX/2017 MASAT PËR SIGURIMIN E CILËSISË DHE STANDARDET PËR PYETËS</t>
  </si>
  <si>
    <t>DRAFT UDHËZIM ADMINISTRIV (MI) Nr. XX/2017 PËR INSTRUKTOR SHOFER</t>
  </si>
  <si>
    <t>DRAFT UDHËZIMI ADMINISTRIV (MI) Nr. XX/2017 PËR NGASJE TË SIGURT</t>
  </si>
  <si>
    <t>DRAFT UDHËZIM ADMINSTRATIV (MI) Nr. XX/2017 PËR MBAJTJEN E TRAJNIMEVE DHE SEMINAREVE NË FUSHËN E PATENTË SHOFERIT</t>
  </si>
  <si>
    <t>DRAFT UDHËZIMI ADMINISTRATIV NR. XX/2017 PËR SHENJEN E VEÇANTË TË AUTOMJETIT TË PERSONIT ME AFTËSI TË KUFIZUARA</t>
  </si>
  <si>
    <t>DRAFT UDHËZIM ADMINISTRIV (MI) NR. XX/2017 PËR ORGANIZIMIN E PROVIMIT PËR CERTIFIKATEN E KUALIFIKIMIT PROFESIONAL</t>
  </si>
  <si>
    <t>KONCEPT DOKUMENTI I PROPOZIM LIGJIT PËR KOHËN E NGASJES DHE PUSHIMIT</t>
  </si>
  <si>
    <t>DRAFT UDHËZIMI ADMINISTRATIV (MI) NR. XX/2017 PËR SUBVENCIONIMIN E LINJAVE EKONOMIKE TË PA QENDRUESHME</t>
  </si>
  <si>
    <t>DRAFT UDHEZIMI ADMINISTRATIV (MI) NR.xx/2017 PER LICENCIMIN E PUNETORIVE/SERVISEVE DHE LESHIMIN E KARTELAVE TE TAHOGRAFIT DIGJITAL</t>
  </si>
  <si>
    <t>PROJEKTLIGJI PËR PLOTËSIMIN DHE NDRYSHIMIN E LIGJI NR.2003/11 PËR RRUGË I NDRYSHUAR DHE PLOTËSUAR ME LIGJIN NR. 03/L-120</t>
  </si>
  <si>
    <t>PROJEKT LIGJI PËR PLOTËSIMIN EDHE NDRYSHIMIN E LIGJIT NR. 04/L-063 PËR HEKURUDHAT E KOSOVËS</t>
  </si>
  <si>
    <t>PROJEKT LIGJI PËR PLOTËSIMIN EDHE NDRYSHIMIN E LIGJI NR. 05/L-088 PËR RREGULLAT E TRAFIKUT RRUGOR</t>
  </si>
  <si>
    <t>PROJEKT LIGJI PËR PLOTËSIMIN EDHE NDRYSHIMIN E LIGJI NR. 05/L-064 PËR PATENTË SHOFERI</t>
  </si>
  <si>
    <t>PROJEKT LIGJI PËR PLOTËSIMIN EDHE NDRYSHIMIN E LIGJI NR. 04/L-183 PËR TRANSPORTIN TOKËSOR TË MALLRAVE TË RREZIKSHME</t>
  </si>
  <si>
    <t>PROJEKT LIGJI PËR PLOTËSIMIN EDHE NDRYSHIMIN E LIGJI NR. 04/L-179 PËR TRANSPORTIN RRUGOR</t>
  </si>
  <si>
    <t>UDHËZIM ADMINISTRATIV (MI) Nr. Xx/2017 PËR KONTROLLIMIN TEKNIK TË AUTOMJETEVE</t>
  </si>
  <si>
    <t>UDHËZIM ADMINISTRATIV (MI) Nr. Xx/2017 PËR PËRCAKTIMIN E KUSHTEVE DHE PROCEDURAVE PËR HOMOLOGIM TË MJETEVE RRUGORE</t>
  </si>
  <si>
    <t>DRAFT UDHËZIMIADMINISTRATIV (MI) Nr.00/2017 PËR STABILIMENTET DHE PAJISJET PËR NGASJE TË AUTOMJETEVE ME GAZ</t>
  </si>
  <si>
    <t>24.03.2017</t>
  </si>
  <si>
    <t>30.03.2017</t>
  </si>
  <si>
    <t>18.05.2017</t>
  </si>
  <si>
    <t>23.06.2018</t>
  </si>
  <si>
    <t>21.06.2017</t>
  </si>
  <si>
    <t>20.06.2017</t>
  </si>
  <si>
    <t>05.09.2017</t>
  </si>
  <si>
    <t>03.07.2017</t>
  </si>
  <si>
    <t>06.07.2017</t>
  </si>
  <si>
    <t>05.01.2018</t>
  </si>
  <si>
    <t>30.01.2017</t>
  </si>
  <si>
    <t>29.09.2017</t>
  </si>
  <si>
    <t>08.09.2017</t>
  </si>
  <si>
    <t>13.10.2017</t>
  </si>
  <si>
    <t>Ministries që nuk kanë raportuar se kanë pasur konsultime me publikun gjatë  2017</t>
  </si>
  <si>
    <t>Ministria e Bujqësisë, Pylltarisë dhe Zhvillimit Rural- nuk kanë pasë dokum.</t>
  </si>
  <si>
    <t>Ministria për Komunitetet dhe Kthim-nuk kanë pasë dokum.</t>
  </si>
  <si>
    <t>Ministia e Kulturës Rinisë dhe Sportit- nuk kanë raportuar</t>
  </si>
  <si>
    <t>Ministria e Punëve të Jashtme -nuk kanë raportuar</t>
  </si>
  <si>
    <t>MASHT- nuk kanë dokumenta në Platformë gjatë 2017</t>
  </si>
  <si>
    <t>Draft Plani Nacional i Veprimit per Personat me Aftesi te Kufizuar</t>
  </si>
  <si>
    <t>DRAFT KONCEPT DOKUMENT PER SHERBIMIN E KOMUNIKIMIT QEVERITAR ME PUBLIKUN</t>
  </si>
  <si>
    <t>DRAFT Programi për Reforma në Ekonomi – Proritetet e Reformave Strukturore</t>
  </si>
  <si>
    <t>Draft Strategjia Kunder Korrupsionit 2018 - 2022</t>
  </si>
  <si>
    <t>Draft Plani i Veprimit kunder Korrupsion 2018 - 2022</t>
  </si>
  <si>
    <t>Zyra per Komunikim Publik</t>
  </si>
  <si>
    <t>PROJEKT RREGULLORE (QRK) Nr. XX/2017 PËR PROGRAMET E TRAJNIMEVE BAZIKE DHE TË AVANCUARA SI DHE PROVIMIN PROFESIONAL NË FUSHËN E MBROJTJES NGA FATKEQËSIT NATYRORE DHE FATKEQËSIT TJERA</t>
  </si>
  <si>
    <t>Projekt - Udhëzim Administrativ për Përgatitjen e Kandidatëve për Dhënien e Provimit Profesional në Lëmin e Mbrojtës nga Zjarri</t>
  </si>
  <si>
    <t>Projekt-rregullore për marrjen, dokumentimin, evidentimin, ruajtjen dhe transportimin e provave materiale</t>
  </si>
  <si>
    <t>Projekt - Rregulloren (QRK) nr. 00/0000 për Riintegrimin e Personave të Riatdhesuar dhe Menaxhimin e Riintegrimit</t>
  </si>
  <si>
    <t>Projektudhëzim Administrativ (MPB) nr. Xx/2017 për Poligonet e Qitjes për Subjektet që Posedojnë Pajisje për Qëllime të Veçanta</t>
  </si>
  <si>
    <t>projekt Udhëzimin Administrativ për Armët e Kategorisë C8.</t>
  </si>
  <si>
    <t>Projekt ligji për zjarrfikje dhe shpëtim</t>
  </si>
  <si>
    <t>Projektligji për Pensionet e Zyrtarëve Policor të Policisë së Kosovës dhe Punonjësit e Inspektoratit Policor të Kosovës me Autorizime Policore</t>
  </si>
  <si>
    <t>Udhëzim Administrativ (MPB) nr.00/2017 për Regjistrin Qendror të Gjendjes Civile</t>
  </si>
  <si>
    <t>PROJEKT LIGJI PËR MBROJTJE NGA ZJARRI</t>
  </si>
  <si>
    <t>PUA per PËR PROGRAMIN, MËNYRËN E AFTËSIMIT DHE VEPRIMET E NJËSIVE SHKOLLORE TË TRAFIKUT, RROBAT DHE EMBLEMAT</t>
  </si>
  <si>
    <t>Projekt Rregullore per sigurine e Aviacionit</t>
  </si>
  <si>
    <t>PROJEKT UDHËZIM ADMINISTRATIV PËR ARMËT KOLEKSIONUESE</t>
  </si>
  <si>
    <t>Projekt udhëzim administrativ për vendosjen e pajisjeve të veçanta sinjalizuese në automjete</t>
  </si>
  <si>
    <t>Projekt-rregullore për lartësinë e tarifave të shërbimeve forenzike në agjencinë e Kosovës për forenzikë</t>
  </si>
  <si>
    <t>Projekt rregullore për lokacionet, kushtet për ndërtimin dhe mirëmbajtjen e strehimoreve, si dhe normat teknike për strehimore dhe adaptim të objekteve për strehim</t>
  </si>
  <si>
    <t>Projekt Udhëzimi Administrativ për Rekrutim dhe Procedurat tjera të Punës në Agjencinë e Kosovës për Forenzikë</t>
  </si>
  <si>
    <t>Projekt Udhëzim Administrativ për Etiken dhe Procedurën Disiplinore në Agjencinë e Kosovës për Forenzikë</t>
  </si>
  <si>
    <t>UDHËZIM ADMINISTRATIV PËR VULËN VERIFIKUESE</t>
  </si>
  <si>
    <t>Udhëzim administrativ për procedurat e pajisjes me pasaportë</t>
  </si>
  <si>
    <t>Udhëzim Administrativ për Procedurat e Pajisjes me Letërnjoftim</t>
  </si>
  <si>
    <t xml:space="preserve">P </t>
  </si>
  <si>
    <t>Projek-Udhezimin Administrativ për Përmbajtjen e Elaboratit për Mbrojtje nga Zjarri</t>
  </si>
  <si>
    <t>Projekt-ligji për ndryshimin dhe plotësimin e ligjit nr. 04/l-219 për të huajt</t>
  </si>
  <si>
    <t>Projekt-rregullore për shpërblime dhe mirënjohjet në fushën e mbrojtjes dhe shpëtimit nga fatkeqësitë natyrore dhe fatkeqësitë tjera</t>
  </si>
  <si>
    <t>Projekt udhëzim administrativ (mpb) nr.... /2017 Për përcaktimin e shkeljeve, masave disiplinore dhe procedurës disiplinore ndaj punonjësve të ipk-së</t>
  </si>
  <si>
    <t>Projekt Udhëzimi Administrativ (mpb) nr////2017 për procedurën e shqyrtimit të kundërvajtjes në trafikun rrugor</t>
  </si>
  <si>
    <t>PREJEKTUDHËZIM ADMINISTRATIV (MPB) Nr. XX/2017 PËR QASJE NË EVIDENCËN E TË DHËNAVE PËR AKSIDENTET NË TRAFIK, PËR SHOFERËT DHE PËR MJETET</t>
  </si>
  <si>
    <t>UDHËZIM ADMINISTRATIV (MPB)Nr. 00 /2017 PËR PËRCAKTIMIN E FORMËS DHE PËRMBAJTJES SË PATENTË SHOFERIT TË REPUBLIKËS SË KOSOVËS</t>
  </si>
  <si>
    <t>STRATEGJIA KOMBËTARE PËR RIINTEGRIM TE QËNDRUESHËM TË PERSONAVE TË RIATDHESUAR NË KOSOVË 2018-2022</t>
  </si>
  <si>
    <t>UDHËZIM ADMINISTRATIV (MPB) NR. 00/2017 PËR REGJISTRIMIN E MJETEVE</t>
  </si>
  <si>
    <t>PROJEKTUDHËZIM ADMINISTRATIV (MPB ) NR.00. 2017 PËR TESTIMIN DHE SERVISIMIN E APARATEVE PËR FIKJE TË ZJARRIT</t>
  </si>
  <si>
    <t>KONCEPT DOKUMENT PËR PARANDALIMIN DHE LUFTIMIN E KRIMIT KIBERNETIK</t>
  </si>
  <si>
    <t>STRATEGJIA SHTETËRORE KUNDËR NARKOTIKËVE DHE PLANI I VEPRIMIT 2018 – 2022</t>
  </si>
  <si>
    <t>MeD</t>
  </si>
  <si>
    <t>Projektligji per Diasporen</t>
  </si>
  <si>
    <t>Koncept Dokumenti per fushen e Agjencise kunder korrupcionit dhe per deklarimin dhe prejardhjen e pasurise</t>
  </si>
  <si>
    <t>Ministria e Drejtësisë</t>
  </si>
  <si>
    <t>26/10/2017</t>
  </si>
  <si>
    <t>20/12/2017</t>
  </si>
  <si>
    <t>Koncept dokumenti  dhe Dokumenti I konsultimit</t>
  </si>
  <si>
    <t>konsultimi me shkrim dhe  permes platformes online</t>
  </si>
  <si>
    <t>Koncept Dokumenti per pronesine dhe te drejtat e tjera sendore</t>
  </si>
  <si>
    <t>18/10/2017</t>
  </si>
  <si>
    <t>29/01/2018</t>
  </si>
  <si>
    <t>Koncept Dokumenti  dhe Dokumenti I konsultimit</t>
  </si>
  <si>
    <t>Koncept dokumenti pёr suspendimin dhe largimin nga puna të zyrtarëve publik</t>
  </si>
  <si>
    <t>30/10/2017</t>
  </si>
  <si>
    <t>15/11/2017</t>
  </si>
  <si>
    <t>Projektligji për Ndryshimin dhe Plotësimin e Ligjit Nr. 03/L-225 për Prokurorin e Shtetit i Ndryshuar dhe Plotësuar me Ligjin Nr. 05/L-034</t>
  </si>
  <si>
    <t>31/10/2017</t>
  </si>
  <si>
    <t>Projektligji dhe Dokumenti I konsultimit</t>
  </si>
  <si>
    <t>Projektligji për përgjegjësinë disiplinore të gjyqtarëve dhe prokurorëve</t>
  </si>
  <si>
    <t>14/12/2017</t>
  </si>
  <si>
    <t xml:space="preserve">Projektligji për këshillin prokurorial të kosovës </t>
  </si>
  <si>
    <t>Projektligji per gjykatat</t>
  </si>
  <si>
    <t>Projektligji per keshillin gjyqesor te kosoves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</si>
</sst>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dd/mm/yyyy;@"/>
  </numFmts>
  <fonts count="1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name val="Arial Narrow"/>
      <family val="2"/>
    </font>
    <font>
      <b/>
      <sz val="10"/>
      <name val="Arial Narrow"/>
      <family val="2"/>
    </font>
    <font>
      <sz val="11"/>
      <color theme="1"/>
      <name val="Arial Narrow"/>
      <family val="2"/>
    </font>
    <font>
      <sz val="10"/>
      <color theme="1"/>
      <name val="Arial Narrow"/>
      <family val="2"/>
    </font>
    <font>
      <b/>
      <sz val="11"/>
      <color theme="1"/>
      <name val="Arial Narrow"/>
      <family val="2"/>
    </font>
    <font>
      <sz val="11"/>
      <name val="Arial Narrow"/>
      <family val="2"/>
    </font>
    <font>
      <sz val="11"/>
      <color rgb="FFFF0000"/>
      <name val="Arial Narrow"/>
      <family val="2"/>
    </font>
    <font>
      <sz val="10"/>
      <color theme="1"/>
      <name val="Calibri Light"/>
      <family val="2"/>
    </font>
    <font>
      <sz val="10"/>
      <color rgb="FF666666"/>
      <name val="Verdana"/>
      <family val="2"/>
    </font>
    <font>
      <b/>
      <sz val="14"/>
      <color theme="1"/>
      <name val="Calibri"/>
      <family val="2"/>
      <scheme val="minor"/>
    </font>
    <font>
      <sz val="9"/>
      <color theme="1"/>
      <name val="Sylfaen"/>
      <family val="1"/>
    </font>
  </fonts>
  <fills count="9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8DB4E2"/>
        <bgColor rgb="FF000000"/>
      </patternFill>
    </fill>
    <fill>
      <patternFill patternType="solid">
        <fgColor rgb="FFB8CCE4"/>
        <bgColor rgb="FF000000"/>
      </patternFill>
    </fill>
    <fill>
      <patternFill patternType="solid">
        <fgColor theme="3" tint="0.7999816888943144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46">
    <xf numFmtId="0" fontId="0" fillId="0" borderId="0" xfId="0"/>
    <xf numFmtId="0" fontId="0" fillId="0" borderId="0" xfId="0" applyAlignment="1">
      <alignment wrapText="1"/>
    </xf>
    <xf numFmtId="0" fontId="2" fillId="0" borderId="0" xfId="0" applyFont="1"/>
    <xf numFmtId="0" fontId="0" fillId="0" borderId="2" xfId="0" applyBorder="1"/>
    <xf numFmtId="0" fontId="0" fillId="0" borderId="2" xfId="0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3" borderId="0" xfId="0" applyFont="1" applyFill="1"/>
    <xf numFmtId="0" fontId="7" fillId="0" borderId="0" xfId="0" applyFont="1" applyAlignment="1" applyProtection="1">
      <alignment wrapText="1"/>
      <protection locked="0"/>
    </xf>
    <xf numFmtId="0" fontId="7" fillId="0" borderId="0" xfId="0" applyFont="1" applyAlignment="1" applyProtection="1">
      <alignment vertical="center"/>
      <protection locked="0"/>
    </xf>
    <xf numFmtId="164" fontId="7" fillId="0" borderId="0" xfId="0" applyNumberFormat="1" applyFont="1" applyAlignment="1" applyProtection="1">
      <alignment horizontal="center" vertical="center"/>
      <protection locked="0"/>
    </xf>
    <xf numFmtId="0" fontId="8" fillId="0" borderId="0" xfId="0" applyFont="1"/>
    <xf numFmtId="0" fontId="6" fillId="0" borderId="0" xfId="0" applyFont="1"/>
    <xf numFmtId="0" fontId="9" fillId="0" borderId="0" xfId="0" applyFont="1" applyFill="1"/>
    <xf numFmtId="0" fontId="9" fillId="0" borderId="0" xfId="0" applyFont="1" applyFill="1" applyAlignment="1">
      <alignment wrapText="1"/>
    </xf>
    <xf numFmtId="0" fontId="10" fillId="0" borderId="0" xfId="0" applyFont="1"/>
    <xf numFmtId="0" fontId="4" fillId="2" borderId="0" xfId="0" applyFont="1" applyFill="1" applyBorder="1" applyAlignment="1" applyProtection="1">
      <alignment horizontal="left" vertical="center" wrapText="1"/>
    </xf>
    <xf numFmtId="0" fontId="4" fillId="2" borderId="0" xfId="0" applyFont="1" applyFill="1" applyBorder="1" applyAlignment="1" applyProtection="1">
      <alignment horizontal="center" vertical="center" wrapText="1"/>
    </xf>
    <xf numFmtId="49" fontId="5" fillId="4" borderId="0" xfId="0" applyNumberFormat="1" applyFont="1" applyFill="1" applyBorder="1" applyAlignment="1" applyProtection="1">
      <alignment horizontal="center" vertical="center"/>
    </xf>
    <xf numFmtId="49" fontId="5" fillId="4" borderId="0" xfId="0" applyNumberFormat="1" applyFont="1" applyFill="1" applyBorder="1" applyAlignment="1" applyProtection="1">
      <alignment horizontal="center" vertical="center" wrapText="1"/>
    </xf>
    <xf numFmtId="0" fontId="4" fillId="0" borderId="3" xfId="0" applyFont="1" applyBorder="1" applyAlignment="1" applyProtection="1">
      <alignment vertical="center"/>
      <protection locked="0"/>
    </xf>
    <xf numFmtId="0" fontId="4" fillId="0" borderId="4" xfId="0" applyFont="1" applyBorder="1" applyAlignment="1" applyProtection="1">
      <alignment vertical="center" wrapText="1"/>
      <protection locked="0"/>
    </xf>
    <xf numFmtId="0" fontId="4" fillId="0" borderId="4" xfId="0" applyFont="1" applyBorder="1" applyAlignment="1" applyProtection="1">
      <alignment horizontal="center" vertical="center"/>
    </xf>
    <xf numFmtId="0" fontId="4" fillId="0" borderId="4" xfId="0" applyFont="1" applyBorder="1" applyAlignment="1" applyProtection="1">
      <alignment horizontal="center" vertical="center"/>
      <protection locked="0"/>
    </xf>
    <xf numFmtId="164" fontId="4" fillId="0" borderId="4" xfId="0" applyNumberFormat="1" applyFont="1" applyBorder="1" applyAlignment="1" applyProtection="1">
      <alignment horizontal="center" vertical="center"/>
      <protection locked="0"/>
    </xf>
    <xf numFmtId="0" fontId="4" fillId="0" borderId="4" xfId="0" applyFont="1" applyFill="1" applyBorder="1" applyAlignment="1" applyProtection="1">
      <alignment horizontal="center" vertical="center"/>
      <protection locked="0"/>
    </xf>
    <xf numFmtId="164" fontId="4" fillId="0" borderId="4" xfId="0" applyNumberFormat="1" applyFont="1" applyFill="1" applyBorder="1" applyAlignment="1" applyProtection="1">
      <alignment horizontal="center" vertical="center"/>
      <protection locked="0"/>
    </xf>
    <xf numFmtId="14" fontId="4" fillId="0" borderId="4" xfId="0" applyNumberFormat="1" applyFont="1" applyFill="1" applyBorder="1" applyAlignment="1" applyProtection="1">
      <alignment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vertical="center"/>
      <protection locked="0"/>
    </xf>
    <xf numFmtId="0" fontId="4" fillId="0" borderId="7" xfId="0" applyFont="1" applyBorder="1" applyAlignment="1" applyProtection="1">
      <alignment vertical="center" wrapText="1"/>
      <protection locked="0"/>
    </xf>
    <xf numFmtId="0" fontId="4" fillId="0" borderId="7" xfId="0" applyFont="1" applyBorder="1" applyAlignment="1" applyProtection="1">
      <alignment horizontal="center" vertical="center"/>
    </xf>
    <xf numFmtId="0" fontId="4" fillId="0" borderId="7" xfId="0" applyFont="1" applyBorder="1" applyAlignment="1" applyProtection="1">
      <alignment horizontal="center" vertical="center"/>
      <protection locked="0"/>
    </xf>
    <xf numFmtId="164" fontId="4" fillId="0" borderId="7" xfId="0" applyNumberFormat="1" applyFont="1" applyBorder="1" applyAlignment="1" applyProtection="1">
      <alignment horizontal="center" vertical="center"/>
      <protection locked="0"/>
    </xf>
    <xf numFmtId="0" fontId="4" fillId="0" borderId="7" xfId="0" applyFont="1" applyFill="1" applyBorder="1" applyAlignment="1" applyProtection="1">
      <alignment horizontal="center" vertical="center"/>
      <protection locked="0"/>
    </xf>
    <xf numFmtId="164" fontId="4" fillId="0" borderId="7" xfId="0" applyNumberFormat="1" applyFont="1" applyFill="1" applyBorder="1" applyAlignment="1" applyProtection="1">
      <alignment horizontal="center" vertical="center"/>
      <protection locked="0"/>
    </xf>
    <xf numFmtId="14" fontId="4" fillId="0" borderId="7" xfId="0" applyNumberFormat="1" applyFont="1" applyFill="1" applyBorder="1" applyAlignment="1" applyProtection="1">
      <alignment vertical="center"/>
      <protection locked="0"/>
    </xf>
    <xf numFmtId="14" fontId="4" fillId="0" borderId="7" xfId="0" quotePrefix="1" applyNumberFormat="1" applyFont="1" applyFill="1" applyBorder="1" applyAlignment="1" applyProtection="1">
      <alignment vertical="center" wrapText="1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vertical="center"/>
      <protection locked="0"/>
    </xf>
    <xf numFmtId="0" fontId="4" fillId="0" borderId="7" xfId="0" applyFont="1" applyFill="1" applyBorder="1" applyAlignment="1" applyProtection="1">
      <alignment vertical="center" wrapText="1"/>
      <protection locked="0"/>
    </xf>
    <xf numFmtId="14" fontId="4" fillId="0" borderId="7" xfId="0" applyNumberFormat="1" applyFont="1" applyFill="1" applyBorder="1" applyAlignment="1" applyProtection="1">
      <alignment vertical="center" wrapText="1"/>
      <protection locked="0"/>
    </xf>
    <xf numFmtId="0" fontId="4" fillId="0" borderId="7" xfId="0" applyFont="1" applyFill="1" applyBorder="1" applyAlignment="1" applyProtection="1">
      <alignment vertical="center"/>
      <protection locked="0"/>
    </xf>
    <xf numFmtId="14" fontId="4" fillId="0" borderId="7" xfId="0" applyNumberFormat="1" applyFont="1" applyBorder="1" applyAlignment="1" applyProtection="1">
      <alignment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7" xfId="0" applyFont="1" applyFill="1" applyBorder="1" applyAlignment="1" applyProtection="1">
      <alignment wrapText="1"/>
      <protection locked="0"/>
    </xf>
    <xf numFmtId="14" fontId="4" fillId="0" borderId="7" xfId="0" applyNumberFormat="1" applyFont="1" applyBorder="1" applyProtection="1">
      <protection locked="0"/>
    </xf>
    <xf numFmtId="0" fontId="4" fillId="0" borderId="7" xfId="0" applyFont="1" applyBorder="1" applyProtection="1">
      <protection locked="0"/>
    </xf>
    <xf numFmtId="0" fontId="4" fillId="0" borderId="7" xfId="0" applyFont="1" applyBorder="1" applyAlignment="1" applyProtection="1">
      <alignment wrapText="1"/>
      <protection locked="0"/>
    </xf>
    <xf numFmtId="0" fontId="1" fillId="0" borderId="0" xfId="0" applyFont="1" applyFill="1" applyAlignment="1">
      <alignment horizontal="center" vertical="center" wrapText="1"/>
    </xf>
    <xf numFmtId="0" fontId="0" fillId="0" borderId="0" xfId="0" applyFill="1"/>
    <xf numFmtId="0" fontId="0" fillId="0" borderId="0" xfId="0" applyFill="1" applyAlignment="1">
      <alignment vertical="center"/>
    </xf>
    <xf numFmtId="0" fontId="0" fillId="0" borderId="0" xfId="0" applyFill="1" applyAlignment="1">
      <alignment wrapText="1"/>
    </xf>
    <xf numFmtId="0" fontId="3" fillId="0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 vertical="center"/>
    </xf>
    <xf numFmtId="10" fontId="1" fillId="0" borderId="0" xfId="0" applyNumberFormat="1" applyFont="1" applyFill="1" applyAlignment="1">
      <alignment horizontal="center" vertical="center"/>
    </xf>
    <xf numFmtId="0" fontId="0" fillId="0" borderId="0" xfId="0" applyFill="1" applyAlignment="1">
      <alignment vertical="center" wrapText="1"/>
    </xf>
    <xf numFmtId="0" fontId="11" fillId="0" borderId="0" xfId="0" applyFont="1" applyFill="1" applyAlignment="1">
      <alignment vertical="center"/>
    </xf>
    <xf numFmtId="0" fontId="11" fillId="0" borderId="0" xfId="0" applyFont="1" applyAlignment="1">
      <alignment vertical="center"/>
    </xf>
    <xf numFmtId="14" fontId="4" fillId="0" borderId="4" xfId="0" applyNumberFormat="1" applyFont="1" applyFill="1" applyBorder="1" applyAlignment="1" applyProtection="1">
      <alignment vertical="center" wrapText="1"/>
      <protection locked="0"/>
    </xf>
    <xf numFmtId="0" fontId="4" fillId="0" borderId="7" xfId="0" applyFont="1" applyFill="1" applyBorder="1" applyAlignment="1" applyProtection="1">
      <alignment horizontal="center" vertical="center"/>
    </xf>
    <xf numFmtId="0" fontId="6" fillId="0" borderId="0" xfId="0" applyFont="1" applyFill="1"/>
    <xf numFmtId="0" fontId="1" fillId="3" borderId="2" xfId="0" applyFont="1" applyFill="1" applyBorder="1" applyAlignment="1">
      <alignment vertical="center" wrapText="1"/>
    </xf>
    <xf numFmtId="0" fontId="1" fillId="3" borderId="2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10" fontId="1" fillId="5" borderId="0" xfId="0" applyNumberFormat="1" applyFont="1" applyFill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/>
    </xf>
    <xf numFmtId="164" fontId="4" fillId="2" borderId="0" xfId="0" applyNumberFormat="1" applyFont="1" applyFill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 vertical="center" wrapText="1"/>
    </xf>
    <xf numFmtId="0" fontId="4" fillId="0" borderId="9" xfId="0" applyFont="1" applyBorder="1" applyAlignment="1" applyProtection="1">
      <alignment horizontal="center" vertical="center"/>
      <protection locked="0"/>
    </xf>
    <xf numFmtId="0" fontId="1" fillId="0" borderId="0" xfId="0" applyFont="1" applyFill="1" applyAlignment="1">
      <alignment vertical="center" wrapText="1"/>
    </xf>
    <xf numFmtId="0" fontId="0" fillId="0" borderId="0" xfId="0" applyFill="1" applyAlignment="1">
      <alignment horizontal="center" wrapText="1"/>
    </xf>
    <xf numFmtId="0" fontId="0" fillId="0" borderId="0" xfId="0" applyFill="1" applyAlignment="1">
      <alignment horizontal="center"/>
    </xf>
    <xf numFmtId="0" fontId="0" fillId="0" borderId="0" xfId="0" applyProtection="1">
      <protection locked="0"/>
    </xf>
    <xf numFmtId="0" fontId="5" fillId="2" borderId="0" xfId="0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/>
    </xf>
    <xf numFmtId="0" fontId="12" fillId="0" borderId="0" xfId="0" applyFont="1"/>
    <xf numFmtId="0" fontId="4" fillId="0" borderId="7" xfId="0" quotePrefix="1" applyFont="1" applyBorder="1" applyAlignment="1" applyProtection="1">
      <alignment vertical="center"/>
      <protection locked="0"/>
    </xf>
    <xf numFmtId="0" fontId="4" fillId="2" borderId="2" xfId="0" applyFont="1" applyFill="1" applyBorder="1" applyAlignment="1" applyProtection="1">
      <alignment horizontal="center" vertical="center" wrapText="1"/>
    </xf>
    <xf numFmtId="0" fontId="4" fillId="2" borderId="2" xfId="0" applyFont="1" applyFill="1" applyBorder="1" applyAlignment="1" applyProtection="1">
      <alignment horizontal="left" vertical="center" wrapText="1"/>
    </xf>
    <xf numFmtId="164" fontId="4" fillId="2" borderId="2" xfId="0" applyNumberFormat="1" applyFont="1" applyFill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</xf>
    <xf numFmtId="49" fontId="5" fillId="7" borderId="0" xfId="0" applyNumberFormat="1" applyFont="1" applyFill="1" applyBorder="1" applyAlignment="1" applyProtection="1">
      <alignment horizontal="center" vertical="center"/>
    </xf>
    <xf numFmtId="49" fontId="5" fillId="7" borderId="0" xfId="0" applyNumberFormat="1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 applyProtection="1">
      <alignment vertical="center"/>
      <protection locked="0"/>
    </xf>
    <xf numFmtId="0" fontId="4" fillId="0" borderId="4" xfId="0" applyFont="1" applyFill="1" applyBorder="1" applyAlignment="1" applyProtection="1">
      <alignment vertical="center" wrapText="1"/>
      <protection locked="0"/>
    </xf>
    <xf numFmtId="0" fontId="4" fillId="0" borderId="5" xfId="0" applyFont="1" applyFill="1" applyBorder="1" applyAlignment="1" applyProtection="1">
      <alignment horizontal="center" vertical="center"/>
      <protection locked="0"/>
    </xf>
    <xf numFmtId="0" fontId="4" fillId="0" borderId="6" xfId="0" applyFont="1" applyFill="1" applyBorder="1" applyAlignment="1" applyProtection="1">
      <alignment vertical="center"/>
      <protection locked="0"/>
    </xf>
    <xf numFmtId="0" fontId="4" fillId="0" borderId="8" xfId="0" applyFont="1" applyFill="1" applyBorder="1" applyAlignment="1" applyProtection="1">
      <alignment horizontal="center" vertical="center"/>
      <protection locked="0"/>
    </xf>
    <xf numFmtId="0" fontId="4" fillId="0" borderId="9" xfId="0" applyFont="1" applyFill="1" applyBorder="1" applyAlignment="1" applyProtection="1">
      <alignment horizontal="center" vertical="center"/>
      <protection locked="0"/>
    </xf>
    <xf numFmtId="0" fontId="4" fillId="0" borderId="6" xfId="0" applyFont="1" applyFill="1" applyBorder="1" applyAlignment="1" applyProtection="1">
      <alignment horizontal="center" vertical="center"/>
      <protection locked="0"/>
    </xf>
    <xf numFmtId="14" fontId="4" fillId="0" borderId="7" xfId="0" applyNumberFormat="1" applyFont="1" applyFill="1" applyBorder="1" applyProtection="1">
      <protection locked="0"/>
    </xf>
    <xf numFmtId="0" fontId="4" fillId="0" borderId="7" xfId="0" applyFont="1" applyFill="1" applyBorder="1" applyProtection="1">
      <protection locked="0"/>
    </xf>
    <xf numFmtId="0" fontId="4" fillId="6" borderId="2" xfId="0" applyFont="1" applyFill="1" applyBorder="1" applyAlignment="1" applyProtection="1">
      <alignment horizontal="center" vertical="center" wrapText="1"/>
    </xf>
    <xf numFmtId="0" fontId="4" fillId="6" borderId="2" xfId="0" applyFont="1" applyFill="1" applyBorder="1" applyAlignment="1" applyProtection="1">
      <alignment horizontal="left" vertical="center" wrapText="1"/>
    </xf>
    <xf numFmtId="164" fontId="4" fillId="6" borderId="2" xfId="0" applyNumberFormat="1" applyFont="1" applyFill="1" applyBorder="1" applyAlignment="1" applyProtection="1">
      <alignment horizontal="center" vertical="center" wrapText="1"/>
    </xf>
    <xf numFmtId="0" fontId="5" fillId="6" borderId="2" xfId="0" applyFont="1" applyFill="1" applyBorder="1" applyAlignment="1" applyProtection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center" wrapText="1"/>
    </xf>
    <xf numFmtId="0" fontId="5" fillId="2" borderId="2" xfId="0" applyFont="1" applyFill="1" applyBorder="1" applyAlignment="1" applyProtection="1">
      <alignment horizontal="left" vertical="center" wrapText="1"/>
    </xf>
    <xf numFmtId="164" fontId="5" fillId="2" borderId="2" xfId="0" applyNumberFormat="1" applyFont="1" applyFill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center" vertical="center" wrapText="1"/>
    </xf>
    <xf numFmtId="49" fontId="5" fillId="4" borderId="2" xfId="0" applyNumberFormat="1" applyFont="1" applyFill="1" applyBorder="1" applyAlignment="1" applyProtection="1">
      <alignment horizontal="center" vertical="center"/>
    </xf>
    <xf numFmtId="49" fontId="5" fillId="4" borderId="2" xfId="0" applyNumberFormat="1" applyFont="1" applyFill="1" applyBorder="1" applyAlignment="1" applyProtection="1">
      <alignment horizontal="center" vertical="center" wrapText="1"/>
    </xf>
    <xf numFmtId="164" fontId="4" fillId="0" borderId="7" xfId="0" applyNumberFormat="1" applyFont="1" applyBorder="1" applyAlignment="1" applyProtection="1">
      <alignment horizontal="center" vertical="center" wrapText="1"/>
      <protection locked="0"/>
    </xf>
    <xf numFmtId="0" fontId="14" fillId="0" borderId="10" xfId="0" applyFont="1" applyBorder="1" applyAlignment="1">
      <alignment vertical="center" wrapText="1"/>
    </xf>
    <xf numFmtId="0" fontId="14" fillId="0" borderId="11" xfId="0" applyFont="1" applyBorder="1" applyAlignment="1">
      <alignment vertical="center" wrapText="1"/>
    </xf>
    <xf numFmtId="49" fontId="4" fillId="4" borderId="2" xfId="0" applyNumberFormat="1" applyFont="1" applyFill="1" applyBorder="1" applyAlignment="1" applyProtection="1">
      <alignment horizontal="center" vertical="center" wrapText="1"/>
    </xf>
    <xf numFmtId="0" fontId="7" fillId="0" borderId="10" xfId="0" applyFont="1" applyBorder="1" applyAlignment="1">
      <alignment vertical="center" wrapText="1"/>
    </xf>
    <xf numFmtId="0" fontId="7" fillId="0" borderId="11" xfId="0" applyFont="1" applyBorder="1" applyAlignment="1">
      <alignment vertical="center" wrapText="1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12" xfId="0" applyFont="1" applyFill="1" applyBorder="1" applyAlignment="1" applyProtection="1">
      <alignment horizontal="center" vertical="center"/>
    </xf>
    <xf numFmtId="0" fontId="4" fillId="0" borderId="12" xfId="0" applyFont="1" applyFill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vertical="center" wrapText="1"/>
      <protection locked="0"/>
    </xf>
    <xf numFmtId="0" fontId="4" fillId="0" borderId="9" xfId="0" applyFont="1" applyBorder="1" applyAlignment="1" applyProtection="1">
      <alignment vertical="center" wrapText="1"/>
      <protection locked="0"/>
    </xf>
    <xf numFmtId="0" fontId="4" fillId="0" borderId="12" xfId="0" applyFont="1" applyFill="1" applyBorder="1" applyAlignment="1" applyProtection="1">
      <alignment vertical="center" wrapText="1"/>
      <protection locked="0"/>
    </xf>
    <xf numFmtId="0" fontId="4" fillId="0" borderId="14" xfId="0" applyFont="1" applyFill="1" applyBorder="1" applyAlignment="1" applyProtection="1">
      <alignment vertical="center" wrapText="1"/>
      <protection locked="0"/>
    </xf>
    <xf numFmtId="0" fontId="4" fillId="0" borderId="15" xfId="0" applyFont="1" applyBorder="1" applyAlignment="1" applyProtection="1">
      <alignment vertical="center"/>
      <protection locked="0"/>
    </xf>
    <xf numFmtId="0" fontId="4" fillId="0" borderId="16" xfId="0" applyFont="1" applyBorder="1" applyAlignment="1" applyProtection="1">
      <alignment vertical="center" wrapText="1"/>
      <protection locked="0"/>
    </xf>
    <xf numFmtId="0" fontId="4" fillId="0" borderId="16" xfId="0" applyFont="1" applyBorder="1" applyAlignment="1" applyProtection="1">
      <alignment horizontal="center" vertical="center"/>
    </xf>
    <xf numFmtId="0" fontId="4" fillId="0" borderId="16" xfId="0" applyFont="1" applyBorder="1" applyAlignment="1" applyProtection="1">
      <alignment horizontal="center" vertical="center"/>
      <protection locked="0"/>
    </xf>
    <xf numFmtId="164" fontId="4" fillId="0" borderId="16" xfId="0" applyNumberFormat="1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center" vertical="center"/>
    </xf>
    <xf numFmtId="0" fontId="4" fillId="0" borderId="16" xfId="0" applyFont="1" applyFill="1" applyBorder="1" applyAlignment="1" applyProtection="1">
      <alignment horizontal="center" vertical="center"/>
      <protection locked="0"/>
    </xf>
    <xf numFmtId="164" fontId="4" fillId="0" borderId="16" xfId="0" applyNumberFormat="1" applyFont="1" applyFill="1" applyBorder="1" applyAlignment="1" applyProtection="1">
      <alignment horizontal="center" vertical="center"/>
      <protection locked="0"/>
    </xf>
    <xf numFmtId="14" fontId="4" fillId="0" borderId="16" xfId="0" applyNumberFormat="1" applyFont="1" applyFill="1" applyBorder="1" applyAlignment="1" applyProtection="1">
      <alignment vertical="center"/>
      <protection locked="0"/>
    </xf>
    <xf numFmtId="14" fontId="4" fillId="0" borderId="16" xfId="0" applyNumberFormat="1" applyFont="1" applyFill="1" applyBorder="1" applyAlignment="1" applyProtection="1">
      <alignment vertical="center" wrapText="1"/>
      <protection locked="0"/>
    </xf>
    <xf numFmtId="0" fontId="4" fillId="0" borderId="17" xfId="0" applyFont="1" applyBorder="1" applyAlignment="1" applyProtection="1">
      <alignment horizontal="center" vertical="center"/>
      <protection locked="0"/>
    </xf>
    <xf numFmtId="0" fontId="4" fillId="0" borderId="16" xfId="0" applyFont="1" applyFill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vertical="center"/>
      <protection locked="0"/>
    </xf>
    <xf numFmtId="0" fontId="4" fillId="0" borderId="0" xfId="0" applyFont="1" applyBorder="1" applyAlignment="1" applyProtection="1">
      <alignment vertical="center" wrapText="1"/>
      <protection locked="0"/>
    </xf>
    <xf numFmtId="0" fontId="4" fillId="0" borderId="0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/>
      <protection locked="0"/>
    </xf>
    <xf numFmtId="164" fontId="4" fillId="0" borderId="0" xfId="0" applyNumberFormat="1" applyFont="1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 applyProtection="1">
      <alignment horizontal="center" vertical="center"/>
      <protection locked="0"/>
    </xf>
    <xf numFmtId="164" fontId="4" fillId="0" borderId="0" xfId="0" applyNumberFormat="1" applyFont="1" applyFill="1" applyBorder="1" applyAlignment="1" applyProtection="1">
      <alignment horizontal="center" vertical="center"/>
      <protection locked="0"/>
    </xf>
    <xf numFmtId="14" fontId="4" fillId="0" borderId="0" xfId="0" applyNumberFormat="1" applyFont="1" applyFill="1" applyBorder="1" applyAlignment="1" applyProtection="1">
      <alignment vertical="center"/>
      <protection locked="0"/>
    </xf>
    <xf numFmtId="14" fontId="4" fillId="0" borderId="0" xfId="0" applyNumberFormat="1" applyFont="1" applyFill="1" applyBorder="1" applyAlignment="1" applyProtection="1">
      <alignment vertical="center" wrapText="1"/>
      <protection locked="0"/>
    </xf>
    <xf numFmtId="14" fontId="4" fillId="0" borderId="0" xfId="0" quotePrefix="1" applyNumberFormat="1" applyFont="1" applyFill="1" applyBorder="1" applyAlignment="1" applyProtection="1">
      <alignment vertical="center" wrapText="1"/>
      <protection locked="0"/>
    </xf>
    <xf numFmtId="0" fontId="4" fillId="0" borderId="0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vertical="center" wrapText="1"/>
      <protection locked="0"/>
    </xf>
    <xf numFmtId="0" fontId="0" fillId="0" borderId="2" xfId="0" applyBorder="1" applyAlignment="1">
      <alignment horizontal="left"/>
    </xf>
    <xf numFmtId="0" fontId="13" fillId="8" borderId="2" xfId="0" applyFont="1" applyFill="1" applyBorder="1" applyAlignment="1">
      <alignment horizontal="center"/>
    </xf>
    <xf numFmtId="49" fontId="5" fillId="0" borderId="0" xfId="0" applyNumberFormat="1" applyFont="1" applyAlignment="1" applyProtection="1">
      <alignment horizontal="center" vertical="center" wrapText="1"/>
    </xf>
  </cellXfs>
  <cellStyles count="1">
    <cellStyle name="Normal" xfId="0" builtinId="0"/>
  </cellStyles>
  <dxfs count="32">
    <dxf>
      <font>
        <strike val="0"/>
        <outline val="0"/>
        <shadow val="0"/>
        <u val="none"/>
        <vertAlign val="baseline"/>
        <sz val="10"/>
        <color auto="1"/>
        <name val="Arial Narrow"/>
        <scheme val="none"/>
      </font>
      <fill>
        <patternFill patternType="solid">
          <fgColor indexed="64"/>
          <bgColor theme="4" tint="0.59999389629810485"/>
        </patternFill>
      </fill>
      <alignment horizontal="center" vertical="center" textRotation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0"/>
        <color auto="1"/>
        <name val="Arial Narrow"/>
        <scheme val="none"/>
      </font>
      <fill>
        <patternFill patternType="solid">
          <fgColor indexed="64"/>
          <bgColor theme="4" tint="0.59999389629810485"/>
        </patternFill>
      </fill>
      <alignment horizontal="center" vertical="center" textRotation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0"/>
        <color auto="1"/>
        <name val="Arial Narrow"/>
        <scheme val="none"/>
      </font>
      <fill>
        <patternFill patternType="solid">
          <fgColor indexed="64"/>
          <bgColor theme="4" tint="0.59999389629810485"/>
        </patternFill>
      </fill>
      <alignment horizontal="center" vertical="center" textRotation="0" indent="0" justifyLastLine="0" shrinkToFit="0" readingOrder="0"/>
      <protection locked="1" hidden="0"/>
    </dxf>
    <dxf>
      <font>
        <b/>
        <strike val="0"/>
        <outline val="0"/>
        <shadow val="0"/>
        <u val="none"/>
        <vertAlign val="baseline"/>
        <sz val="10"/>
        <color auto="1"/>
        <name val="Arial Narrow"/>
        <scheme val="none"/>
      </font>
      <numFmt numFmtId="30" formatCode="@"/>
      <fill>
        <patternFill patternType="solid">
          <fgColor indexed="64"/>
          <bgColor theme="4" tint="0.59999389629810485"/>
        </patternFill>
      </fill>
      <alignment horizontal="center" vertical="center" textRotation="0" wrapText="1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0"/>
        <color auto="1"/>
        <name val="Arial Narrow"/>
        <scheme val="none"/>
      </font>
      <fill>
        <patternFill patternType="solid">
          <fgColor indexed="64"/>
          <bgColor theme="4" tint="0.59999389629810485"/>
        </patternFill>
      </fill>
      <alignment horizontal="center" vertical="center" textRotation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0"/>
        <color auto="1"/>
        <name val="Arial Narrow"/>
        <scheme val="none"/>
      </font>
      <fill>
        <patternFill patternType="solid">
          <fgColor indexed="64"/>
          <bgColor theme="4" tint="0.59999389629810485"/>
        </patternFill>
      </fill>
      <protection locked="1" hidden="0"/>
    </dxf>
    <dxf>
      <font>
        <strike val="0"/>
        <outline val="0"/>
        <shadow val="0"/>
        <u val="none"/>
        <vertAlign val="baseline"/>
        <sz val="10"/>
        <color auto="1"/>
        <name val="Arial Narrow"/>
        <scheme val="none"/>
      </font>
      <fill>
        <patternFill patternType="solid">
          <fgColor indexed="64"/>
          <bgColor theme="4" tint="0.59999389629810485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scheme val="none"/>
      </font>
      <numFmt numFmtId="165" formatCode="m/d/yyyy"/>
      <fill>
        <patternFill patternType="solid">
          <fgColor indexed="64"/>
          <bgColor theme="4" tint="0.59999389629810485"/>
        </patternFill>
      </fill>
      <protection locked="1" hidden="0"/>
    </dxf>
    <dxf>
      <font>
        <strike val="0"/>
        <outline val="0"/>
        <shadow val="0"/>
        <u val="none"/>
        <vertAlign val="baseline"/>
        <sz val="10"/>
        <color auto="1"/>
        <name val="Arial Narrow"/>
        <scheme val="none"/>
      </font>
      <numFmt numFmtId="164" formatCode="dd/mm/yyyy;@"/>
      <fill>
        <patternFill patternType="solid">
          <fgColor indexed="64"/>
          <bgColor theme="4" tint="0.59999389629810485"/>
        </patternFill>
      </fill>
      <alignment horizontal="center" vertical="center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0"/>
        <color auto="1"/>
        <name val="Arial Narrow"/>
        <scheme val="none"/>
      </font>
      <fill>
        <patternFill patternType="solid">
          <fgColor indexed="64"/>
          <bgColor theme="4" tint="0.59999389629810485"/>
        </patternFill>
      </fill>
      <alignment horizontal="center" vertical="center" textRotation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0"/>
        <color auto="1"/>
        <name val="Arial Narrow"/>
        <scheme val="none"/>
      </font>
      <numFmt numFmtId="0" formatCode="General"/>
      <fill>
        <patternFill patternType="solid">
          <fgColor indexed="64"/>
          <bgColor theme="4" tint="0.59999389629810485"/>
        </patternFill>
      </fill>
      <alignment horizontal="center" vertical="center" textRotation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0"/>
        <color auto="1"/>
        <name val="Arial Narrow"/>
        <scheme val="none"/>
      </font>
      <fill>
        <patternFill patternType="solid">
          <fgColor indexed="64"/>
          <bgColor theme="4" tint="0.59999389629810485"/>
        </patternFill>
      </fill>
      <alignment horizontal="center" vertical="center" textRotation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0"/>
        <color auto="1"/>
        <name val="Arial Narrow"/>
        <scheme val="none"/>
      </font>
      <fill>
        <patternFill patternType="solid">
          <fgColor indexed="64"/>
          <bgColor theme="4" tint="0.59999389629810485"/>
        </patternFill>
      </fill>
      <alignment horizontal="center" vertical="center" textRotation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0"/>
        <color auto="1"/>
        <name val="Arial Narrow"/>
        <scheme val="none"/>
      </font>
      <fill>
        <patternFill patternType="solid">
          <fgColor indexed="64"/>
          <bgColor theme="4" tint="0.59999389629810485"/>
        </patternFill>
      </fill>
      <alignment horizontal="center" vertical="center" textRotation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0"/>
        <color auto="1"/>
        <name val="Arial Narrow"/>
        <scheme val="none"/>
      </font>
      <numFmt numFmtId="164" formatCode="dd/mm/yyyy;@"/>
      <fill>
        <patternFill patternType="solid">
          <fgColor indexed="64"/>
          <bgColor theme="4" tint="0.59999389629810485"/>
        </patternFill>
      </fill>
      <alignment horizontal="center" vertical="center" textRotation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0"/>
        <color auto="1"/>
        <name val="Arial Narrow"/>
        <scheme val="none"/>
      </font>
      <numFmt numFmtId="164" formatCode="dd/mm/yyyy;@"/>
      <fill>
        <patternFill patternType="solid">
          <fgColor indexed="64"/>
          <bgColor theme="4" tint="0.59999389629810485"/>
        </patternFill>
      </fill>
      <alignment horizontal="center" vertical="center" textRotation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0"/>
        <color auto="1"/>
        <name val="Arial Narrow"/>
        <scheme val="none"/>
      </font>
      <fill>
        <patternFill patternType="solid">
          <fgColor indexed="64"/>
          <bgColor theme="4" tint="0.59999389629810485"/>
        </patternFill>
      </fill>
      <alignment horizontal="center" vertical="center" textRotation="0" wrapText="0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scheme val="none"/>
      </font>
      <numFmt numFmtId="30" formatCode="@"/>
      <fill>
        <patternFill patternType="solid">
          <fgColor indexed="64"/>
          <bgColor theme="4" tint="0.59999389629810485"/>
        </patternFill>
      </fill>
      <alignment horizontal="center" vertical="center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0"/>
        <color auto="1"/>
        <name val="Arial Narrow"/>
        <scheme val="none"/>
      </font>
      <fill>
        <patternFill patternType="solid">
          <fgColor indexed="64"/>
          <bgColor theme="4" tint="0.59999389629810485"/>
        </patternFill>
      </fill>
      <alignment horizontal="center" vertical="center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0"/>
        <color auto="1"/>
        <name val="Arial Narrow"/>
        <scheme val="none"/>
      </font>
      <fill>
        <patternFill patternType="solid">
          <fgColor indexed="64"/>
          <bgColor theme="4" tint="0.59999389629810485"/>
        </patternFill>
      </fill>
      <alignment horizontal="general" vertical="center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0"/>
        <color auto="1"/>
        <name val="Arial Narrow"/>
        <scheme val="none"/>
      </font>
      <fill>
        <patternFill patternType="solid">
          <fgColor indexed="64"/>
          <bgColor theme="4" tint="0.59999389629810485"/>
        </patternFill>
      </fill>
      <alignment horizontal="general" vertical="center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0"/>
        <color auto="1"/>
        <name val="Arial Narrow"/>
        <scheme val="none"/>
      </font>
      <fill>
        <patternFill patternType="solid">
          <fgColor indexed="64"/>
          <bgColor theme="4" tint="0.59999389629810485"/>
        </patternFill>
      </fill>
      <alignment horizontal="general" vertical="bottom" textRotation="0" wrapText="1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0"/>
        <color auto="1"/>
        <name val="Arial Narrow"/>
        <scheme val="none"/>
      </font>
      <fill>
        <patternFill patternType="solid">
          <fgColor indexed="64"/>
          <bgColor theme="4" tint="0.59999389629810485"/>
        </patternFill>
      </fill>
      <alignment horizontal="center" vertical="center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0"/>
        <color auto="1"/>
        <name val="Arial Narrow"/>
        <scheme val="none"/>
      </font>
      <fill>
        <patternFill patternType="solid">
          <fgColor rgb="FF000000"/>
          <bgColor rgb="FFB8CCE4"/>
        </patternFill>
      </fill>
      <alignment vertical="top" textRotation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0"/>
        <color auto="1"/>
        <name val="Arial Narrow"/>
        <scheme val="none"/>
      </font>
      <fill>
        <patternFill patternType="solid">
          <fgColor indexed="64"/>
          <bgColor theme="3" tint="0.59999389629810485"/>
        </patternFill>
      </fill>
      <alignment horizontal="center" vertical="center" textRotation="0" wrapText="1" indent="0" justifyLastLine="0" shrinkToFit="0" readingOrder="0"/>
      <protection locked="1" hidden="0"/>
    </dxf>
    <dxf>
      <fill>
        <patternFill patternType="solid">
          <fgColor rgb="FFEBF1DE"/>
          <bgColor rgb="FFEBF1DE"/>
        </patternFill>
      </fill>
    </dxf>
    <dxf>
      <fill>
        <patternFill patternType="solid">
          <fgColor rgb="FFEBF1DE"/>
          <bgColor rgb="FFEBF1DE"/>
        </patternFill>
      </fill>
    </dxf>
    <dxf>
      <font>
        <b/>
        <color rgb="FF76933C"/>
      </font>
    </dxf>
    <dxf>
      <font>
        <b/>
        <color rgb="FF76933C"/>
      </font>
    </dxf>
    <dxf>
      <font>
        <b/>
        <color rgb="FF76933C"/>
      </font>
      <border>
        <top style="thin">
          <color rgb="FF9BBB59"/>
        </top>
      </border>
    </dxf>
    <dxf>
      <font>
        <b/>
        <color rgb="FF76933C"/>
      </font>
      <border>
        <bottom style="thin">
          <color rgb="FF9BBB59"/>
        </bottom>
      </border>
    </dxf>
    <dxf>
      <font>
        <color rgb="FF76933C"/>
      </font>
      <border>
        <top style="thin">
          <color rgb="FF9BBB59"/>
        </top>
        <bottom style="thin">
          <color rgb="FF9BBB59"/>
        </bottom>
      </border>
    </dxf>
  </dxfs>
  <tableStyles count="1" defaultTableStyle="TableStyleMedium2" defaultPivotStyle="PivotStyleLight16">
    <tableStyle name="TableStyleLight4 2" pivot="0" count="7" xr9:uid="{00000000-0011-0000-FFFF-FFFF00000000}">
      <tableStyleElement type="wholeTable" dxfId="31"/>
      <tableStyleElement type="headerRow" dxfId="30"/>
      <tableStyleElement type="totalRow" dxfId="29"/>
      <tableStyleElement type="firstColumn" dxfId="28"/>
      <tableStyleElement type="lastColumn" dxfId="27"/>
      <tableStyleElement type="firstRowStripe" dxfId="26"/>
      <tableStyleElement type="firstColumnStripe" dxfId="25"/>
    </tableStyle>
  </tableStyles>
  <colors>
    <mruColors>
      <color rgb="FF99CCFF"/>
      <color rgb="FF6699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MD_Raporti%20vjetor%20pe&#776;r%20konsultime%20publik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inistria e Drejtesise "/>
      <sheetName val="Shembull MAP"/>
      <sheetName val="KP Raporti vjetor"/>
      <sheetName val="SRC Indicator 2"/>
      <sheetName val="Type"/>
    </sheetNames>
    <sheetDataSet>
      <sheetData sheetId="0"/>
      <sheetData sheetId="1"/>
      <sheetData sheetId="2"/>
      <sheetData sheetId="3"/>
      <sheetData sheetId="4">
        <row r="3">
          <cell r="B3" t="str">
            <v>(P) Projekt planet vjetore të organeve publike</v>
          </cell>
          <cell r="D3" t="str">
            <v>P</v>
          </cell>
        </row>
        <row r="4">
          <cell r="B4" t="str">
            <v>(P) Projekt plani i akteve nënligjore</v>
          </cell>
          <cell r="D4" t="str">
            <v>J</v>
          </cell>
        </row>
        <row r="5">
          <cell r="B5" t="str">
            <v>(P) Projekt koncept dokumentet</v>
          </cell>
        </row>
        <row r="6">
          <cell r="B6" t="str">
            <v>(P) Projekt Ligj</v>
          </cell>
        </row>
        <row r="7">
          <cell r="B7" t="str">
            <v>(P) Projekt Udhezim Administrativ</v>
          </cell>
        </row>
        <row r="8">
          <cell r="B8" t="str">
            <v>(P) Projekt Rregullore</v>
          </cell>
        </row>
        <row r="9">
          <cell r="B9" t="str">
            <v>(P) Projekt strategjitë</v>
          </cell>
        </row>
        <row r="10">
          <cell r="B10" t="str">
            <v>(P) Projekt Plani vjetor i dokumenteve strategjike</v>
          </cell>
        </row>
        <row r="11">
          <cell r="B11" t="str">
            <v>(P) Projekt programi legjislativ i Qeverisë</v>
          </cell>
        </row>
        <row r="12">
          <cell r="B12" t="str">
            <v>(P) Projekt lista e koncept dokumenteve</v>
          </cell>
        </row>
        <row r="13">
          <cell r="B13" t="str">
            <v>(P) Dokument tjetër</v>
          </cell>
        </row>
        <row r="14">
          <cell r="B14" t="str">
            <v>(J) Urgjencës në kuptimin e nenit 33 të Rregullorës nr.09/2011</v>
          </cell>
        </row>
        <row r="15">
          <cell r="B15" t="str">
            <v xml:space="preserve">(J) Situatave të tjera përjashtimore </v>
          </cell>
        </row>
        <row r="28">
          <cell r="B28" t="str">
            <v>P</v>
          </cell>
        </row>
        <row r="29">
          <cell r="B29" t="str">
            <v>J</v>
          </cell>
        </row>
        <row r="36">
          <cell r="B36" t="str">
            <v>P</v>
          </cell>
        </row>
        <row r="37">
          <cell r="B37" t="str">
            <v>J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876F8F2-CED0-0741-956E-838E90D26B90}" name="Table13" displayName="Table13" ref="A1:W2" totalsRowShown="0" headerRowDxfId="24" dataDxfId="23">
  <autoFilter ref="A1:W2" xr:uid="{C42C0E27-37ED-FC4D-BBE9-0F84A107BB46}"/>
  <tableColumns count="23">
    <tableColumn id="1" xr3:uid="{7710D4E2-01CF-5D4A-B2EC-F7B0B6D5E9D0}" name="No" dataDxfId="22"/>
    <tableColumn id="4" xr3:uid="{79AC4987-F697-3744-A5CC-E716357F0458}" name="Emri i Iniciatives" dataDxfId="21"/>
    <tableColumn id="5" xr3:uid="{03C41A36-0709-464B-A167-07B7FF2C5833}" name="Institucioni " dataDxfId="20"/>
    <tableColumn id="6" xr3:uid="{3D3F2566-567E-9F40-AA35-1343AA0ED181}" name="Lloji i iniciativës" dataDxfId="19"/>
    <tableColumn id="7" xr3:uid="{22B7632E-9149-B84D-AF20-2F14B833A183}" name="A duhet të ketë konsultim publik?" dataDxfId="18"/>
    <tableColumn id="18" xr3:uid="{013589DA-2A99-1B41-A9C1-A644CF3BDD56}" name="Plani i Konsultimit" dataDxfId="17"/>
    <tableColumn id="8" xr3:uid="{B1A3C950-6F33-9041-86D5-16BBC03E903A}" name="A ka pase konsultim ne platforme?" dataDxfId="16"/>
    <tableColumn id="9" xr3:uid="{A6BBC90F-44EC-6A4A-B69C-877E743DA04F}" name="Data e fillimit të procesit të konsultimit në platform _x000a_(dd/mm/vvvv)" dataDxfId="15"/>
    <tableColumn id="10" xr3:uid="{06C2049E-61C7-7343-8649-67D41F83C623}" name="Data e përfundimit të procesit të konsultimit në platform _x000a_(dd/mm/yyyy)" dataDxfId="14"/>
    <tableColumn id="3" xr3:uid="{D93D4AC6-0AB4-A342-9675-ABF156948E1D}" name="Kohëzgjatja e procesit të konsultimit " dataDxfId="13"/>
    <tableColumn id="11" xr3:uid="{F802ABD7-3559-F44F-BE86-99D71E4E461C}" name="Dokumenti i Konsultimeve është publikuar  " dataDxfId="12"/>
    <tableColumn id="12" xr3:uid="{04A2CC43-C379-2744-863F-748A640275D2}" name="Raporti Final është publikuar  " dataDxfId="11"/>
    <tableColumn id="13" xr3:uid="{FE757597-E264-344A-AE5B-E9CA09EA46B4}" name="Standardet Minimale të Konsultimit Publik janë përmbushur  " dataDxfId="10"/>
    <tableColumn id="23" xr3:uid="{D88F96DC-9CCE-E346-9655-178273532910}" name="A është aprovuar iniciativa?" dataDxfId="9"/>
    <tableColumn id="2" xr3:uid="{FE2D1A03-9BF6-784C-A8CD-FCCA328CC80B}" name="Data e aprovimit _x000a_(dd/mm/vvvv)" dataDxfId="8"/>
    <tableColumn id="14" xr3:uid="{87B71952-87E0-CD49-8274-87A58094774C}" name="Nëse nuk konsultoheni, jepni një arsyetim:" dataDxfId="7"/>
    <tableColumn id="15" xr3:uid="{E085EDBC-2989-0C48-91F6-AE9BFC4B0B66}" name="Cilat dokumente ishin në dispozicion të publikut?" dataDxfId="6"/>
    <tableColumn id="16" xr3:uid="{FB3BC4B3-767C-BA46-8596-BE7B5DA8AEAF}" name="_x000a_Cilat metoda janë përdorur për konsultim?" dataDxfId="5"/>
    <tableColumn id="17" xr3:uid="{08EED238-C3AF-E94F-9685-18A54FA24093}" name="Numri i participantëve në konsultimet publike " dataDxfId="4"/>
    <tableColumn id="19" xr3:uid="{A6DA7D6A-4799-B64F-9BDF-B11456E1EDCE}" name="Column1" dataDxfId="3"/>
    <tableColumn id="20" xr3:uid="{B098E606-DD3F-C744-B098-6F77C1FE95C7}" name="_x000a_Numri i komenteve të miratuara plotësisht" dataDxfId="2"/>
    <tableColumn id="21" xr3:uid="{3C36F336-FD1E-904B-94A4-903A024C6C47}" name="_x000a_Numri i komenteve të miratuara pjesërisht" dataDxfId="1"/>
    <tableColumn id="22" xr3:uid="{D94C9642-B027-654A-955A-5DDF41B64F47}" name="Numri i komenteve të refuzuara" dataDxfId="0"/>
  </tableColumns>
  <tableStyleInfo name="TableStyleLight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23"/>
  <sheetViews>
    <sheetView topLeftCell="A14" workbookViewId="0">
      <pane xSplit="2" topLeftCell="D1" activePane="topRight" state="frozen"/>
      <selection activeCell="A5" sqref="A5"/>
      <selection pane="topRight" activeCell="B14" sqref="B14"/>
    </sheetView>
  </sheetViews>
  <sheetFormatPr baseColWidth="10" defaultRowHeight="15"/>
  <sheetData>
    <row r="1" spans="1:24" ht="78">
      <c r="A1" s="16" t="s">
        <v>11</v>
      </c>
      <c r="B1" s="16" t="s">
        <v>40</v>
      </c>
      <c r="C1" s="16" t="s">
        <v>41</v>
      </c>
      <c r="D1" s="16" t="s">
        <v>42</v>
      </c>
      <c r="E1" s="15" t="s">
        <v>43</v>
      </c>
      <c r="F1" s="15" t="s">
        <v>62</v>
      </c>
      <c r="G1" s="15" t="s">
        <v>56</v>
      </c>
      <c r="H1" s="70" t="s">
        <v>57</v>
      </c>
      <c r="I1" s="70" t="s">
        <v>58</v>
      </c>
      <c r="J1" s="16" t="s">
        <v>59</v>
      </c>
      <c r="K1" s="16" t="s">
        <v>61</v>
      </c>
      <c r="L1" s="16" t="s">
        <v>60</v>
      </c>
      <c r="M1" s="16" t="s">
        <v>63</v>
      </c>
      <c r="N1" s="16" t="s">
        <v>64</v>
      </c>
      <c r="O1" s="70" t="s">
        <v>65</v>
      </c>
      <c r="P1" s="70" t="s">
        <v>66</v>
      </c>
      <c r="Q1" s="16" t="s">
        <v>67</v>
      </c>
      <c r="R1" s="16" t="s">
        <v>68</v>
      </c>
      <c r="S1" s="16" t="s">
        <v>69</v>
      </c>
      <c r="T1" s="71" t="s">
        <v>82</v>
      </c>
      <c r="U1" s="16" t="s">
        <v>70</v>
      </c>
      <c r="V1" s="16" t="s">
        <v>71</v>
      </c>
      <c r="W1" s="16" t="s">
        <v>72</v>
      </c>
      <c r="X1" s="77" t="s">
        <v>83</v>
      </c>
    </row>
    <row r="2" spans="1:24">
      <c r="A2" s="17"/>
      <c r="B2" s="18" t="s">
        <v>18</v>
      </c>
      <c r="C2" s="17" t="s">
        <v>19</v>
      </c>
      <c r="D2" s="17" t="s">
        <v>20</v>
      </c>
      <c r="E2" s="17" t="s">
        <v>21</v>
      </c>
      <c r="F2" s="17" t="s">
        <v>22</v>
      </c>
      <c r="G2" s="17" t="s">
        <v>23</v>
      </c>
      <c r="H2" s="18" t="s">
        <v>24</v>
      </c>
      <c r="I2" s="18" t="s">
        <v>25</v>
      </c>
      <c r="J2" s="18" t="s">
        <v>26</v>
      </c>
      <c r="K2" s="18" t="s">
        <v>27</v>
      </c>
      <c r="L2" s="18" t="s">
        <v>28</v>
      </c>
      <c r="M2" s="18" t="s">
        <v>29</v>
      </c>
      <c r="N2" s="18" t="s">
        <v>30</v>
      </c>
      <c r="O2" s="17" t="s">
        <v>31</v>
      </c>
      <c r="P2" s="18" t="s">
        <v>32</v>
      </c>
      <c r="Q2" s="18" t="s">
        <v>33</v>
      </c>
      <c r="R2" s="18" t="s">
        <v>34</v>
      </c>
      <c r="S2" s="18" t="s">
        <v>35</v>
      </c>
      <c r="U2" s="18" t="s">
        <v>36</v>
      </c>
      <c r="V2" s="18" t="s">
        <v>37</v>
      </c>
      <c r="W2" s="18" t="s">
        <v>38</v>
      </c>
      <c r="X2" s="18" t="s">
        <v>39</v>
      </c>
    </row>
    <row r="3" spans="1:24" ht="182">
      <c r="A3" s="19">
        <v>1</v>
      </c>
      <c r="B3" s="20" t="s">
        <v>84</v>
      </c>
      <c r="C3" s="20" t="s">
        <v>85</v>
      </c>
      <c r="D3" s="20" t="s">
        <v>52</v>
      </c>
      <c r="E3" s="21" t="str">
        <f>MID(LEFT(D3,2),2,1)</f>
        <v>P</v>
      </c>
      <c r="F3" s="22" t="s">
        <v>54</v>
      </c>
      <c r="G3" s="22" t="s">
        <v>54</v>
      </c>
      <c r="H3" s="23">
        <v>42804</v>
      </c>
      <c r="I3" s="23">
        <v>42824</v>
      </c>
      <c r="J3" s="21">
        <f>NETWORKDAYS(H3,I3)</f>
        <v>15</v>
      </c>
      <c r="K3" s="22" t="s">
        <v>54</v>
      </c>
      <c r="L3" s="22" t="s">
        <v>54</v>
      </c>
      <c r="M3" s="30" t="str">
        <f>IF(E3="N",0, IF(AND(G3="P",F3="P",J3&gt;=15, K3="P", L3="P"), "PO", "JO"))</f>
        <v>PO</v>
      </c>
      <c r="N3" s="24" t="s">
        <v>54</v>
      </c>
      <c r="O3" s="25" t="s">
        <v>92</v>
      </c>
      <c r="P3" s="26"/>
      <c r="Q3" s="59" t="s">
        <v>86</v>
      </c>
      <c r="R3" s="59" t="s">
        <v>104</v>
      </c>
      <c r="S3" s="22">
        <v>8</v>
      </c>
      <c r="U3" s="22">
        <v>6</v>
      </c>
      <c r="V3" s="22"/>
      <c r="W3" s="27">
        <v>2</v>
      </c>
      <c r="X3" s="78">
        <f>SUM(U3:W3)</f>
        <v>8</v>
      </c>
    </row>
    <row r="4" spans="1:24" ht="143">
      <c r="A4" s="28">
        <v>2</v>
      </c>
      <c r="B4" s="29" t="s">
        <v>87</v>
      </c>
      <c r="C4" s="29" t="s">
        <v>85</v>
      </c>
      <c r="D4" s="29" t="s">
        <v>52</v>
      </c>
      <c r="E4" s="30" t="str">
        <f>MID(LEFT(D4,2),2,1)</f>
        <v>P</v>
      </c>
      <c r="F4" s="31" t="s">
        <v>54</v>
      </c>
      <c r="G4" s="31" t="s">
        <v>54</v>
      </c>
      <c r="H4" s="32">
        <v>42804</v>
      </c>
      <c r="I4" s="32">
        <v>42824</v>
      </c>
      <c r="J4" s="30">
        <f>NETWORKDAYS(H4,I4)</f>
        <v>15</v>
      </c>
      <c r="K4" s="31" t="s">
        <v>54</v>
      </c>
      <c r="L4" s="33" t="s">
        <v>54</v>
      </c>
      <c r="M4" s="30" t="str">
        <f t="shared" ref="M4:M22" si="0">IF(E4="N",0, IF(AND(G4="P",F4="P",J4&gt;=15, K4="P", L4="P"), "PO", "JO"))</f>
        <v>PO</v>
      </c>
      <c r="N4" s="33" t="s">
        <v>54</v>
      </c>
      <c r="O4" s="34" t="s">
        <v>93</v>
      </c>
      <c r="P4" s="35"/>
      <c r="Q4" s="40" t="s">
        <v>86</v>
      </c>
      <c r="R4" s="36" t="s">
        <v>103</v>
      </c>
      <c r="S4" s="31">
        <v>10</v>
      </c>
      <c r="U4" s="31">
        <v>8</v>
      </c>
      <c r="V4" s="31">
        <v>0</v>
      </c>
      <c r="W4" s="37">
        <v>2</v>
      </c>
      <c r="X4" s="60">
        <f t="shared" ref="X4:X22" si="1">SUM(U4:W4)</f>
        <v>10</v>
      </c>
    </row>
    <row r="5" spans="1:24" ht="65">
      <c r="A5" s="28">
        <v>3</v>
      </c>
      <c r="B5" s="38" t="s">
        <v>88</v>
      </c>
      <c r="C5" s="29" t="s">
        <v>85</v>
      </c>
      <c r="D5" s="29" t="s">
        <v>51</v>
      </c>
      <c r="E5" s="30" t="str">
        <f t="shared" ref="E5:E22" si="2">MID(LEFT(D5,2),2,1)</f>
        <v>P</v>
      </c>
      <c r="F5" s="31" t="s">
        <v>54</v>
      </c>
      <c r="G5" s="31" t="s">
        <v>54</v>
      </c>
      <c r="H5" s="32">
        <v>42804</v>
      </c>
      <c r="I5" s="32">
        <v>42824</v>
      </c>
      <c r="J5" s="30">
        <f t="shared" ref="J5:J12" si="3">NETWORKDAYS(H5,I5)</f>
        <v>15</v>
      </c>
      <c r="K5" s="31" t="s">
        <v>54</v>
      </c>
      <c r="L5" s="33" t="s">
        <v>54</v>
      </c>
      <c r="M5" s="30" t="str">
        <f t="shared" si="0"/>
        <v>PO</v>
      </c>
      <c r="N5" s="33" t="s">
        <v>54</v>
      </c>
      <c r="O5" s="34" t="s">
        <v>93</v>
      </c>
      <c r="P5" s="35"/>
      <c r="Q5" s="40" t="s">
        <v>89</v>
      </c>
      <c r="R5" s="36" t="s">
        <v>103</v>
      </c>
      <c r="S5" s="31">
        <v>10</v>
      </c>
      <c r="U5" s="31">
        <v>5</v>
      </c>
      <c r="V5" s="31">
        <v>0</v>
      </c>
      <c r="W5" s="37">
        <v>5</v>
      </c>
      <c r="X5" s="60">
        <f t="shared" si="1"/>
        <v>10</v>
      </c>
    </row>
    <row r="6" spans="1:24" ht="260">
      <c r="A6" s="28">
        <v>4</v>
      </c>
      <c r="B6" s="29" t="s">
        <v>90</v>
      </c>
      <c r="C6" s="29" t="s">
        <v>85</v>
      </c>
      <c r="D6" s="29" t="s">
        <v>51</v>
      </c>
      <c r="E6" s="30" t="str">
        <f t="shared" si="2"/>
        <v>P</v>
      </c>
      <c r="F6" s="31" t="s">
        <v>54</v>
      </c>
      <c r="G6" s="31" t="s">
        <v>54</v>
      </c>
      <c r="H6" s="32">
        <v>42804</v>
      </c>
      <c r="I6" s="32">
        <v>42824</v>
      </c>
      <c r="J6" s="30">
        <f t="shared" si="3"/>
        <v>15</v>
      </c>
      <c r="K6" s="31" t="s">
        <v>54</v>
      </c>
      <c r="L6" s="33" t="s">
        <v>54</v>
      </c>
      <c r="M6" s="30" t="str">
        <f t="shared" si="0"/>
        <v>PO</v>
      </c>
      <c r="N6" s="33" t="s">
        <v>54</v>
      </c>
      <c r="O6" s="34" t="s">
        <v>93</v>
      </c>
      <c r="P6" s="35"/>
      <c r="Q6" s="40" t="s">
        <v>89</v>
      </c>
      <c r="R6" s="36" t="s">
        <v>103</v>
      </c>
      <c r="S6" s="31">
        <v>10</v>
      </c>
      <c r="U6" s="31">
        <v>4</v>
      </c>
      <c r="V6" s="31">
        <v>0</v>
      </c>
      <c r="W6" s="37">
        <v>6</v>
      </c>
      <c r="X6" s="60">
        <f t="shared" si="1"/>
        <v>10</v>
      </c>
    </row>
    <row r="7" spans="1:24" ht="169">
      <c r="A7" s="28">
        <v>5</v>
      </c>
      <c r="B7" s="39" t="s">
        <v>91</v>
      </c>
      <c r="C7" s="29" t="s">
        <v>85</v>
      </c>
      <c r="D7" s="29" t="s">
        <v>52</v>
      </c>
      <c r="E7" s="30" t="str">
        <f t="shared" si="2"/>
        <v>P</v>
      </c>
      <c r="F7" s="31" t="s">
        <v>54</v>
      </c>
      <c r="G7" s="31" t="s">
        <v>54</v>
      </c>
      <c r="H7" s="32">
        <v>42804</v>
      </c>
      <c r="I7" s="32">
        <v>42824</v>
      </c>
      <c r="J7" s="30">
        <f t="shared" si="3"/>
        <v>15</v>
      </c>
      <c r="K7" s="31" t="s">
        <v>54</v>
      </c>
      <c r="L7" s="33" t="s">
        <v>54</v>
      </c>
      <c r="M7" s="30" t="str">
        <f t="shared" si="0"/>
        <v>PO</v>
      </c>
      <c r="N7" s="33" t="s">
        <v>54</v>
      </c>
      <c r="O7" s="34" t="s">
        <v>93</v>
      </c>
      <c r="P7" s="35"/>
      <c r="Q7" s="40" t="s">
        <v>86</v>
      </c>
      <c r="R7" s="36" t="s">
        <v>103</v>
      </c>
      <c r="S7" s="31">
        <v>7</v>
      </c>
      <c r="U7" s="31">
        <v>5</v>
      </c>
      <c r="V7" s="31">
        <v>0</v>
      </c>
      <c r="W7" s="37">
        <v>2</v>
      </c>
      <c r="X7" s="60">
        <f t="shared" si="1"/>
        <v>7</v>
      </c>
    </row>
    <row r="8" spans="1:24" ht="39">
      <c r="A8" s="28">
        <v>6</v>
      </c>
      <c r="B8" s="39" t="s">
        <v>94</v>
      </c>
      <c r="C8" s="29" t="s">
        <v>85</v>
      </c>
      <c r="D8" s="29" t="s">
        <v>50</v>
      </c>
      <c r="E8" s="30" t="str">
        <f t="shared" si="2"/>
        <v>P</v>
      </c>
      <c r="F8" s="31" t="s">
        <v>54</v>
      </c>
      <c r="G8" s="31" t="s">
        <v>54</v>
      </c>
      <c r="H8" s="32">
        <v>42892</v>
      </c>
      <c r="I8" s="32">
        <v>42912</v>
      </c>
      <c r="J8" s="30">
        <f t="shared" si="3"/>
        <v>15</v>
      </c>
      <c r="K8" s="31" t="s">
        <v>54</v>
      </c>
      <c r="L8" s="33" t="s">
        <v>54</v>
      </c>
      <c r="M8" s="30" t="str">
        <f t="shared" si="0"/>
        <v>PO</v>
      </c>
      <c r="N8" s="31" t="s">
        <v>54</v>
      </c>
      <c r="O8" s="32" t="s">
        <v>95</v>
      </c>
      <c r="P8" s="42"/>
      <c r="Q8" s="40" t="s">
        <v>96</v>
      </c>
      <c r="R8" s="36" t="s">
        <v>103</v>
      </c>
      <c r="S8" s="31"/>
      <c r="U8" s="31"/>
      <c r="V8" s="31"/>
      <c r="W8" s="37"/>
      <c r="X8" s="60">
        <f t="shared" si="1"/>
        <v>0</v>
      </c>
    </row>
    <row r="9" spans="1:24" ht="52">
      <c r="A9" s="28">
        <v>7</v>
      </c>
      <c r="B9" s="79" t="s">
        <v>97</v>
      </c>
      <c r="C9" s="29" t="s">
        <v>85</v>
      </c>
      <c r="D9" s="29" t="s">
        <v>49</v>
      </c>
      <c r="E9" s="30" t="str">
        <f t="shared" si="2"/>
        <v>P</v>
      </c>
      <c r="F9" s="31" t="s">
        <v>54</v>
      </c>
      <c r="G9" s="31" t="s">
        <v>54</v>
      </c>
      <c r="H9" s="32">
        <v>43026</v>
      </c>
      <c r="I9" s="32">
        <v>43046</v>
      </c>
      <c r="J9" s="30">
        <f>NETWORKDAYS(H9,I9)</f>
        <v>15</v>
      </c>
      <c r="K9" s="31" t="s">
        <v>54</v>
      </c>
      <c r="L9" s="33" t="s">
        <v>54</v>
      </c>
      <c r="M9" s="30" t="str">
        <f t="shared" si="0"/>
        <v>PO</v>
      </c>
      <c r="N9" s="31" t="s">
        <v>54</v>
      </c>
      <c r="O9" s="32" t="s">
        <v>98</v>
      </c>
      <c r="P9" s="42"/>
      <c r="Q9" s="40" t="s">
        <v>99</v>
      </c>
      <c r="R9" s="36" t="s">
        <v>103</v>
      </c>
      <c r="S9" s="31">
        <v>8</v>
      </c>
      <c r="U9" s="31">
        <v>1</v>
      </c>
      <c r="V9" s="31"/>
      <c r="W9" s="37"/>
      <c r="X9" s="60">
        <f t="shared" si="1"/>
        <v>1</v>
      </c>
    </row>
    <row r="10" spans="1:24" ht="52">
      <c r="A10" s="28">
        <v>8</v>
      </c>
      <c r="B10" s="39" t="s">
        <v>101</v>
      </c>
      <c r="C10" s="29" t="s">
        <v>85</v>
      </c>
      <c r="D10" s="29" t="s">
        <v>50</v>
      </c>
      <c r="E10" s="30" t="str">
        <f t="shared" si="2"/>
        <v>P</v>
      </c>
      <c r="F10" s="31" t="s">
        <v>54</v>
      </c>
      <c r="G10" s="31" t="s">
        <v>54</v>
      </c>
      <c r="H10" s="32" t="s">
        <v>105</v>
      </c>
      <c r="I10" s="32">
        <v>43041</v>
      </c>
      <c r="J10" s="60">
        <v>15</v>
      </c>
      <c r="K10" s="31" t="s">
        <v>54</v>
      </c>
      <c r="L10" s="31" t="s">
        <v>54</v>
      </c>
      <c r="M10" s="30" t="str">
        <f t="shared" si="0"/>
        <v>PO</v>
      </c>
      <c r="N10" s="33" t="s">
        <v>54</v>
      </c>
      <c r="O10" s="34"/>
      <c r="P10" s="42"/>
      <c r="Q10" s="38" t="s">
        <v>102</v>
      </c>
      <c r="R10" s="80" t="s">
        <v>103</v>
      </c>
      <c r="S10" s="31">
        <v>1</v>
      </c>
      <c r="U10" s="31">
        <v>1</v>
      </c>
      <c r="V10" s="31"/>
      <c r="W10" s="37"/>
      <c r="X10" s="60">
        <f t="shared" si="1"/>
        <v>1</v>
      </c>
    </row>
    <row r="11" spans="1:24" ht="78">
      <c r="A11" s="28">
        <v>9</v>
      </c>
      <c r="B11" s="29" t="s">
        <v>100</v>
      </c>
      <c r="C11" s="29" t="s">
        <v>85</v>
      </c>
      <c r="D11" s="29" t="s">
        <v>50</v>
      </c>
      <c r="E11" s="30" t="str">
        <f t="shared" si="2"/>
        <v>P</v>
      </c>
      <c r="F11" s="72" t="s">
        <v>54</v>
      </c>
      <c r="G11" s="31" t="s">
        <v>54</v>
      </c>
      <c r="H11" s="32" t="s">
        <v>105</v>
      </c>
      <c r="I11" s="32">
        <v>43044</v>
      </c>
      <c r="J11" s="60">
        <v>15</v>
      </c>
      <c r="K11" s="31" t="s">
        <v>54</v>
      </c>
      <c r="L11" s="31" t="s">
        <v>54</v>
      </c>
      <c r="M11" s="30" t="str">
        <f t="shared" si="0"/>
        <v>PO</v>
      </c>
      <c r="N11" s="31" t="s">
        <v>54</v>
      </c>
      <c r="O11" s="32"/>
      <c r="P11" s="42"/>
      <c r="Q11" s="38" t="s">
        <v>96</v>
      </c>
      <c r="R11" s="80" t="s">
        <v>103</v>
      </c>
      <c r="S11" s="31">
        <v>1</v>
      </c>
      <c r="U11" s="31">
        <v>1</v>
      </c>
      <c r="V11" s="31"/>
      <c r="W11" s="37"/>
      <c r="X11" s="60">
        <f t="shared" si="1"/>
        <v>1</v>
      </c>
    </row>
    <row r="12" spans="1:24" ht="78">
      <c r="A12" s="28"/>
      <c r="B12" s="39" t="s">
        <v>437</v>
      </c>
      <c r="C12" s="29" t="s">
        <v>85</v>
      </c>
      <c r="D12" s="29" t="s">
        <v>75</v>
      </c>
      <c r="E12" s="30" t="str">
        <f t="shared" si="2"/>
        <v>P</v>
      </c>
      <c r="F12" s="31" t="s">
        <v>54</v>
      </c>
      <c r="G12" s="31" t="s">
        <v>54</v>
      </c>
      <c r="H12" s="32">
        <v>42786</v>
      </c>
      <c r="I12" s="32">
        <v>42804</v>
      </c>
      <c r="J12" s="60">
        <f t="shared" si="3"/>
        <v>15</v>
      </c>
      <c r="K12" s="31" t="s">
        <v>54</v>
      </c>
      <c r="L12" s="31" t="s">
        <v>54</v>
      </c>
      <c r="M12" s="30" t="str">
        <f t="shared" si="0"/>
        <v>PO</v>
      </c>
      <c r="N12" s="31"/>
      <c r="O12" s="32"/>
      <c r="P12" s="42"/>
      <c r="Q12" s="38"/>
      <c r="R12" s="38"/>
      <c r="S12" s="31"/>
      <c r="U12" s="31"/>
      <c r="V12" s="31"/>
      <c r="W12" s="37"/>
      <c r="X12" s="60">
        <f t="shared" si="1"/>
        <v>0</v>
      </c>
    </row>
    <row r="13" spans="1:24" ht="105">
      <c r="A13" s="43"/>
      <c r="B13" s="44" t="s">
        <v>438</v>
      </c>
      <c r="C13" s="29" t="s">
        <v>85</v>
      </c>
      <c r="D13" s="29" t="s">
        <v>49</v>
      </c>
      <c r="E13" s="30" t="str">
        <f t="shared" si="2"/>
        <v>P</v>
      </c>
      <c r="F13" s="31" t="s">
        <v>54</v>
      </c>
      <c r="G13" s="31" t="s">
        <v>54</v>
      </c>
      <c r="H13" s="32">
        <v>43060</v>
      </c>
      <c r="I13" s="32">
        <v>43082</v>
      </c>
      <c r="J13" s="30">
        <f t="shared" ref="J13:J22" si="4">NETWORKDAYS(H13,I13)</f>
        <v>17</v>
      </c>
      <c r="K13" s="31" t="s">
        <v>54</v>
      </c>
      <c r="L13" s="31" t="s">
        <v>54</v>
      </c>
      <c r="M13" s="30" t="str">
        <f t="shared" si="0"/>
        <v>PO</v>
      </c>
      <c r="N13" s="31"/>
      <c r="O13" s="32"/>
      <c r="P13" s="45"/>
      <c r="Q13" s="47"/>
      <c r="R13" s="46"/>
      <c r="S13" s="31"/>
      <c r="U13" s="31"/>
      <c r="V13" s="31"/>
      <c r="W13" s="37"/>
      <c r="X13" s="60">
        <f t="shared" si="1"/>
        <v>0</v>
      </c>
    </row>
    <row r="14" spans="1:24" ht="92">
      <c r="A14" s="43"/>
      <c r="B14" s="47" t="s">
        <v>439</v>
      </c>
      <c r="C14" s="29" t="s">
        <v>85</v>
      </c>
      <c r="D14" s="29" t="s">
        <v>53</v>
      </c>
      <c r="E14" s="30" t="str">
        <f t="shared" si="2"/>
        <v>P</v>
      </c>
      <c r="F14" s="31" t="s">
        <v>54</v>
      </c>
      <c r="G14" s="31" t="s">
        <v>54</v>
      </c>
      <c r="H14" s="32">
        <v>43084</v>
      </c>
      <c r="I14" s="32">
        <v>43111</v>
      </c>
      <c r="J14" s="30">
        <f t="shared" si="4"/>
        <v>20</v>
      </c>
      <c r="K14" s="31" t="s">
        <v>54</v>
      </c>
      <c r="L14" s="31" t="s">
        <v>54</v>
      </c>
      <c r="M14" s="30" t="str">
        <f t="shared" si="0"/>
        <v>PO</v>
      </c>
      <c r="N14" s="31"/>
      <c r="O14" s="32"/>
      <c r="P14" s="45"/>
      <c r="Q14" s="46"/>
      <c r="R14" s="46"/>
      <c r="S14" s="31"/>
      <c r="U14" s="31"/>
      <c r="V14" s="31"/>
      <c r="W14" s="37"/>
      <c r="X14" s="60">
        <f t="shared" si="1"/>
        <v>0</v>
      </c>
    </row>
    <row r="15" spans="1:24" ht="53">
      <c r="A15" s="43"/>
      <c r="B15" s="44" t="s">
        <v>440</v>
      </c>
      <c r="C15" s="29" t="s">
        <v>85</v>
      </c>
      <c r="D15" s="29" t="s">
        <v>75</v>
      </c>
      <c r="E15" s="30" t="str">
        <f t="shared" si="2"/>
        <v>P</v>
      </c>
      <c r="F15" s="31" t="s">
        <v>54</v>
      </c>
      <c r="G15" s="31" t="s">
        <v>54</v>
      </c>
      <c r="H15" s="32">
        <v>43090</v>
      </c>
      <c r="I15" s="32">
        <v>43115</v>
      </c>
      <c r="J15" s="30">
        <f t="shared" si="4"/>
        <v>18</v>
      </c>
      <c r="K15" s="31" t="s">
        <v>54</v>
      </c>
      <c r="L15" s="31" t="s">
        <v>54</v>
      </c>
      <c r="M15" s="30" t="str">
        <f t="shared" si="0"/>
        <v>PO</v>
      </c>
      <c r="N15" s="31"/>
      <c r="O15" s="32"/>
      <c r="P15" s="45"/>
      <c r="Q15" s="46"/>
      <c r="R15" s="46"/>
      <c r="S15" s="31"/>
      <c r="U15" s="31"/>
      <c r="V15" s="31"/>
      <c r="W15" s="37"/>
      <c r="X15" s="60">
        <f t="shared" si="1"/>
        <v>0</v>
      </c>
    </row>
    <row r="16" spans="1:24" ht="66">
      <c r="A16" s="43"/>
      <c r="B16" s="44" t="s">
        <v>441</v>
      </c>
      <c r="C16" s="29" t="s">
        <v>85</v>
      </c>
      <c r="D16" s="29" t="s">
        <v>47</v>
      </c>
      <c r="E16" s="30" t="str">
        <f t="shared" si="2"/>
        <v>P</v>
      </c>
      <c r="F16" s="31" t="s">
        <v>54</v>
      </c>
      <c r="G16" s="72" t="s">
        <v>54</v>
      </c>
      <c r="H16" s="32">
        <v>43090</v>
      </c>
      <c r="I16" s="32">
        <v>43115</v>
      </c>
      <c r="J16" s="30">
        <f t="shared" si="4"/>
        <v>18</v>
      </c>
      <c r="K16" s="31" t="s">
        <v>54</v>
      </c>
      <c r="L16" s="31" t="s">
        <v>54</v>
      </c>
      <c r="M16" s="30" t="str">
        <f t="shared" si="0"/>
        <v>PO</v>
      </c>
      <c r="N16" s="31"/>
      <c r="O16" s="32"/>
      <c r="P16" s="45"/>
      <c r="Q16" s="46"/>
      <c r="R16" s="46"/>
      <c r="S16" s="31"/>
      <c r="U16" s="31"/>
      <c r="V16" s="31"/>
      <c r="W16" s="37"/>
      <c r="X16" s="60">
        <f t="shared" si="1"/>
        <v>0</v>
      </c>
    </row>
    <row r="17" spans="1:24" ht="105">
      <c r="A17" s="43"/>
      <c r="B17" s="44" t="s">
        <v>438</v>
      </c>
      <c r="C17" s="29" t="s">
        <v>442</v>
      </c>
      <c r="D17" s="29" t="s">
        <v>48</v>
      </c>
      <c r="E17" s="30" t="str">
        <f t="shared" si="2"/>
        <v>P</v>
      </c>
      <c r="F17" s="72" t="s">
        <v>54</v>
      </c>
      <c r="G17" s="31" t="s">
        <v>54</v>
      </c>
      <c r="H17" s="32">
        <v>43060</v>
      </c>
      <c r="I17" s="32">
        <v>43082</v>
      </c>
      <c r="J17" s="30">
        <f t="shared" si="4"/>
        <v>17</v>
      </c>
      <c r="K17" s="31"/>
      <c r="L17" s="31"/>
      <c r="M17" s="30" t="str">
        <f t="shared" si="0"/>
        <v>JO</v>
      </c>
      <c r="N17" s="31"/>
      <c r="O17" s="32">
        <v>5</v>
      </c>
      <c r="P17" s="45"/>
      <c r="Q17" s="46"/>
      <c r="R17" s="46"/>
      <c r="S17" s="31"/>
      <c r="U17" s="31"/>
      <c r="V17" s="31"/>
      <c r="W17" s="37"/>
      <c r="X17" s="60">
        <f t="shared" si="1"/>
        <v>0</v>
      </c>
    </row>
    <row r="18" spans="1:24">
      <c r="A18" s="43"/>
      <c r="B18" s="47"/>
      <c r="C18" s="38"/>
      <c r="D18" s="29"/>
      <c r="E18" s="30" t="str">
        <f t="shared" si="2"/>
        <v/>
      </c>
      <c r="F18" s="31"/>
      <c r="G18" s="31"/>
      <c r="H18" s="32"/>
      <c r="I18" s="32"/>
      <c r="J18" s="30">
        <f t="shared" si="4"/>
        <v>0</v>
      </c>
      <c r="K18" s="31"/>
      <c r="L18" s="31"/>
      <c r="M18" s="30" t="str">
        <f t="shared" si="0"/>
        <v>JO</v>
      </c>
      <c r="N18" s="31"/>
      <c r="O18" s="32"/>
      <c r="P18" s="45"/>
      <c r="Q18" s="46"/>
      <c r="R18" s="46"/>
      <c r="S18" s="31">
        <f>SUM(S3:S17)</f>
        <v>55</v>
      </c>
      <c r="U18" s="31"/>
      <c r="V18" s="31"/>
      <c r="W18" s="37"/>
      <c r="X18" s="60">
        <f t="shared" si="1"/>
        <v>0</v>
      </c>
    </row>
    <row r="19" spans="1:24">
      <c r="A19" s="43"/>
      <c r="B19" s="44"/>
      <c r="C19" s="38"/>
      <c r="D19" s="29"/>
      <c r="E19" s="30" t="str">
        <f t="shared" si="2"/>
        <v/>
      </c>
      <c r="F19" s="31"/>
      <c r="G19" s="31"/>
      <c r="H19" s="32"/>
      <c r="I19" s="32"/>
      <c r="J19" s="30">
        <f t="shared" si="4"/>
        <v>0</v>
      </c>
      <c r="K19" s="31"/>
      <c r="L19" s="31"/>
      <c r="M19" s="30" t="str">
        <f t="shared" si="0"/>
        <v>JO</v>
      </c>
      <c r="N19" s="31"/>
      <c r="O19" s="32"/>
      <c r="P19" s="45"/>
      <c r="Q19" s="46"/>
      <c r="R19" s="46"/>
      <c r="S19" s="31"/>
      <c r="U19" s="31"/>
      <c r="V19" s="31"/>
      <c r="W19" s="37"/>
      <c r="X19" s="60">
        <f t="shared" si="1"/>
        <v>0</v>
      </c>
    </row>
    <row r="20" spans="1:24">
      <c r="A20" s="43"/>
      <c r="B20" s="44"/>
      <c r="C20" s="38"/>
      <c r="D20" s="29"/>
      <c r="E20" s="30" t="str">
        <f t="shared" si="2"/>
        <v/>
      </c>
      <c r="F20" s="31"/>
      <c r="G20" s="31"/>
      <c r="H20" s="32"/>
      <c r="I20" s="32"/>
      <c r="J20" s="30">
        <f t="shared" si="4"/>
        <v>0</v>
      </c>
      <c r="K20" s="31"/>
      <c r="L20" s="31"/>
      <c r="M20" s="30" t="str">
        <f t="shared" si="0"/>
        <v>JO</v>
      </c>
      <c r="N20" s="31"/>
      <c r="O20" s="32"/>
      <c r="P20" s="45"/>
      <c r="Q20" s="46"/>
      <c r="R20" s="46"/>
      <c r="S20" s="31"/>
      <c r="U20" s="31"/>
      <c r="V20" s="31"/>
      <c r="W20" s="37"/>
      <c r="X20" s="60">
        <f t="shared" si="1"/>
        <v>0</v>
      </c>
    </row>
    <row r="21" spans="1:24">
      <c r="A21" s="43"/>
      <c r="B21" s="44"/>
      <c r="C21" s="38"/>
      <c r="D21" s="29"/>
      <c r="E21" s="30" t="str">
        <f t="shared" si="2"/>
        <v/>
      </c>
      <c r="F21" s="31"/>
      <c r="G21" s="31"/>
      <c r="H21" s="32"/>
      <c r="I21" s="32"/>
      <c r="J21" s="30">
        <f t="shared" si="4"/>
        <v>0</v>
      </c>
      <c r="K21" s="31"/>
      <c r="L21" s="31"/>
      <c r="M21" s="30" t="str">
        <f t="shared" si="0"/>
        <v>JO</v>
      </c>
      <c r="N21" s="31"/>
      <c r="O21" s="32"/>
      <c r="P21" s="45"/>
      <c r="Q21" s="46"/>
      <c r="R21" s="46"/>
      <c r="S21" s="31"/>
      <c r="U21" s="31"/>
      <c r="V21" s="31"/>
      <c r="W21" s="37"/>
      <c r="X21" s="60">
        <f t="shared" si="1"/>
        <v>0</v>
      </c>
    </row>
    <row r="22" spans="1:24">
      <c r="A22" s="43"/>
      <c r="B22" s="44"/>
      <c r="C22" s="38"/>
      <c r="D22" s="29"/>
      <c r="E22" s="30" t="str">
        <f t="shared" si="2"/>
        <v/>
      </c>
      <c r="F22" s="31"/>
      <c r="G22" s="31"/>
      <c r="H22" s="32"/>
      <c r="I22" s="32"/>
      <c r="J22" s="30">
        <f t="shared" si="4"/>
        <v>0</v>
      </c>
      <c r="K22" s="31"/>
      <c r="L22" s="31"/>
      <c r="M22" s="30" t="str">
        <f t="shared" si="0"/>
        <v>JO</v>
      </c>
      <c r="N22" s="31"/>
      <c r="O22" s="32"/>
      <c r="P22" s="45"/>
      <c r="Q22" s="46"/>
      <c r="R22" s="46"/>
      <c r="S22" s="31"/>
      <c r="U22" s="31"/>
      <c r="V22" s="31"/>
      <c r="W22" s="37"/>
      <c r="X22" s="60">
        <f t="shared" si="1"/>
        <v>0</v>
      </c>
    </row>
    <row r="23" spans="1:24">
      <c r="U23">
        <f>SUM(U3:U22)</f>
        <v>31</v>
      </c>
      <c r="V23">
        <f>SUM(V3:V22)</f>
        <v>0</v>
      </c>
      <c r="W23">
        <f>SUM(W3:W22)</f>
        <v>17</v>
      </c>
      <c r="X23" s="113">
        <f>SUM(X3:X22)</f>
        <v>48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X44"/>
  <sheetViews>
    <sheetView topLeftCell="A33" workbookViewId="0">
      <pane xSplit="2" topLeftCell="E1" activePane="topRight" state="frozen"/>
      <selection activeCell="A32" sqref="A32"/>
      <selection pane="topRight" activeCell="G11" sqref="G11"/>
    </sheetView>
  </sheetViews>
  <sheetFormatPr baseColWidth="10" defaultRowHeight="15"/>
  <sheetData>
    <row r="1" spans="1:24" ht="78">
      <c r="A1" s="100" t="s">
        <v>11</v>
      </c>
      <c r="B1" s="81" t="s">
        <v>40</v>
      </c>
      <c r="C1" s="100" t="s">
        <v>41</v>
      </c>
      <c r="D1" s="100" t="s">
        <v>42</v>
      </c>
      <c r="E1" s="101" t="s">
        <v>43</v>
      </c>
      <c r="F1" s="101" t="s">
        <v>62</v>
      </c>
      <c r="G1" s="101" t="s">
        <v>56</v>
      </c>
      <c r="H1" s="102" t="s">
        <v>57</v>
      </c>
      <c r="I1" s="102" t="s">
        <v>58</v>
      </c>
      <c r="J1" s="100" t="s">
        <v>59</v>
      </c>
      <c r="K1" s="100" t="s">
        <v>61</v>
      </c>
      <c r="L1" s="100" t="s">
        <v>60</v>
      </c>
      <c r="M1" s="100" t="s">
        <v>63</v>
      </c>
      <c r="N1" s="100" t="s">
        <v>64</v>
      </c>
      <c r="O1" s="102" t="s">
        <v>65</v>
      </c>
      <c r="P1" s="102" t="s">
        <v>66</v>
      </c>
      <c r="Q1" s="100" t="s">
        <v>67</v>
      </c>
      <c r="R1" s="100" t="s">
        <v>68</v>
      </c>
      <c r="S1" s="100" t="s">
        <v>69</v>
      </c>
      <c r="T1" s="103" t="s">
        <v>82</v>
      </c>
      <c r="U1" s="100" t="s">
        <v>70</v>
      </c>
      <c r="V1" s="100" t="s">
        <v>71</v>
      </c>
      <c r="W1" s="100" t="s">
        <v>72</v>
      </c>
      <c r="X1" s="100" t="s">
        <v>83</v>
      </c>
    </row>
    <row r="2" spans="1:24">
      <c r="A2" s="104"/>
      <c r="B2" s="109" t="s">
        <v>18</v>
      </c>
      <c r="C2" s="104" t="s">
        <v>19</v>
      </c>
      <c r="D2" s="104" t="s">
        <v>20</v>
      </c>
      <c r="E2" s="104" t="s">
        <v>21</v>
      </c>
      <c r="F2" s="104" t="s">
        <v>22</v>
      </c>
      <c r="G2" s="104" t="s">
        <v>23</v>
      </c>
      <c r="H2" s="105" t="s">
        <v>24</v>
      </c>
      <c r="I2" s="105" t="s">
        <v>25</v>
      </c>
      <c r="J2" s="105" t="s">
        <v>26</v>
      </c>
      <c r="K2" s="105" t="s">
        <v>27</v>
      </c>
      <c r="L2" s="105" t="s">
        <v>28</v>
      </c>
      <c r="M2" s="105" t="s">
        <v>29</v>
      </c>
      <c r="N2" s="105" t="s">
        <v>30</v>
      </c>
      <c r="O2" s="104" t="s">
        <v>31</v>
      </c>
      <c r="P2" s="105" t="s">
        <v>32</v>
      </c>
      <c r="Q2" s="105" t="s">
        <v>33</v>
      </c>
      <c r="R2" s="105" t="s">
        <v>34</v>
      </c>
      <c r="S2" s="105" t="s">
        <v>35</v>
      </c>
      <c r="U2" s="105" t="s">
        <v>36</v>
      </c>
      <c r="V2" s="105" t="s">
        <v>37</v>
      </c>
      <c r="W2" s="105" t="s">
        <v>38</v>
      </c>
      <c r="X2" s="105" t="s">
        <v>39</v>
      </c>
    </row>
    <row r="3" spans="1:24" ht="78">
      <c r="A3" s="19">
        <v>1</v>
      </c>
      <c r="B3" s="20" t="s">
        <v>379</v>
      </c>
      <c r="C3" s="112" t="s">
        <v>365</v>
      </c>
      <c r="D3" s="20" t="s">
        <v>51</v>
      </c>
      <c r="E3" s="21" t="s">
        <v>54</v>
      </c>
      <c r="F3" s="22" t="s">
        <v>54</v>
      </c>
      <c r="G3" s="22" t="s">
        <v>54</v>
      </c>
      <c r="H3" s="23">
        <v>42787</v>
      </c>
      <c r="I3" s="23">
        <v>42808</v>
      </c>
      <c r="J3" s="21">
        <f>NETWORKDAYS(H3,I3)</f>
        <v>16</v>
      </c>
      <c r="K3" s="22" t="s">
        <v>54</v>
      </c>
      <c r="L3" s="22" t="s">
        <v>130</v>
      </c>
      <c r="M3" s="30" t="str">
        <f>IF(E3="N",0, IF(AND(G3="P",F3="P",J3&gt;=15, K3="P", L3="P"), "PO", "JO"))</f>
        <v>PO</v>
      </c>
      <c r="N3" s="24" t="s">
        <v>54</v>
      </c>
      <c r="O3" s="25" t="s">
        <v>417</v>
      </c>
      <c r="P3" s="26"/>
      <c r="Q3" s="59"/>
      <c r="R3" s="59"/>
      <c r="S3" s="22"/>
      <c r="U3" s="22">
        <v>1</v>
      </c>
      <c r="V3" s="22"/>
      <c r="W3" s="27"/>
      <c r="X3" s="78">
        <f>SUM(U3:W3)</f>
        <v>1</v>
      </c>
    </row>
    <row r="4" spans="1:24" ht="91">
      <c r="A4" s="28">
        <f>A3+1</f>
        <v>2</v>
      </c>
      <c r="B4" s="29" t="s">
        <v>380</v>
      </c>
      <c r="C4" s="112" t="s">
        <v>365</v>
      </c>
      <c r="D4" s="29" t="s">
        <v>51</v>
      </c>
      <c r="E4" s="21" t="s">
        <v>54</v>
      </c>
      <c r="F4" s="22" t="s">
        <v>54</v>
      </c>
      <c r="G4" s="22" t="s">
        <v>54</v>
      </c>
      <c r="H4" s="23">
        <v>42787</v>
      </c>
      <c r="I4" s="23">
        <v>42808</v>
      </c>
      <c r="J4" s="30">
        <f>NETWORKDAYS(H4,I4)</f>
        <v>16</v>
      </c>
      <c r="K4" s="31" t="s">
        <v>54</v>
      </c>
      <c r="L4" s="33" t="s">
        <v>54</v>
      </c>
      <c r="M4" s="30" t="str">
        <f t="shared" ref="M4:M40" si="0">IF(E4="N",0, IF(AND(G4="P",F4="P",J4&gt;=15, K4="P", L4="P"), "PO", "JO"))</f>
        <v>PO</v>
      </c>
      <c r="N4" s="33" t="s">
        <v>54</v>
      </c>
      <c r="O4" s="25" t="s">
        <v>417</v>
      </c>
      <c r="P4" s="35"/>
      <c r="Q4" s="40"/>
      <c r="R4" s="36"/>
      <c r="S4" s="31"/>
      <c r="U4" s="31"/>
      <c r="V4" s="31"/>
      <c r="W4" s="37"/>
      <c r="X4" s="60">
        <f t="shared" ref="X4:X40" si="1">SUM(U4:W4)</f>
        <v>0</v>
      </c>
    </row>
    <row r="5" spans="1:24" ht="156">
      <c r="A5" s="28">
        <f t="shared" ref="A5:A40" si="2">A4+1</f>
        <v>3</v>
      </c>
      <c r="B5" s="29" t="s">
        <v>381</v>
      </c>
      <c r="C5" s="112" t="s">
        <v>365</v>
      </c>
      <c r="D5" s="29" t="s">
        <v>51</v>
      </c>
      <c r="E5" s="21" t="s">
        <v>54</v>
      </c>
      <c r="F5" s="22" t="s">
        <v>54</v>
      </c>
      <c r="G5" s="22" t="s">
        <v>54</v>
      </c>
      <c r="H5" s="32">
        <v>42787</v>
      </c>
      <c r="I5" s="32">
        <v>42808</v>
      </c>
      <c r="J5" s="30">
        <f t="shared" ref="J5:J40" si="3">NETWORKDAYS(H5,I5)</f>
        <v>16</v>
      </c>
      <c r="K5" s="31" t="s">
        <v>54</v>
      </c>
      <c r="L5" s="33" t="s">
        <v>54</v>
      </c>
      <c r="M5" s="30" t="str">
        <f t="shared" si="0"/>
        <v>PO</v>
      </c>
      <c r="N5" s="33" t="s">
        <v>54</v>
      </c>
      <c r="O5" s="25" t="s">
        <v>417</v>
      </c>
      <c r="U5" s="31"/>
      <c r="V5" s="31"/>
      <c r="W5" s="37"/>
      <c r="X5" s="60">
        <f t="shared" si="1"/>
        <v>0</v>
      </c>
    </row>
    <row r="6" spans="1:24" ht="104">
      <c r="A6" s="28">
        <f t="shared" si="2"/>
        <v>4</v>
      </c>
      <c r="B6" s="29" t="s">
        <v>382</v>
      </c>
      <c r="C6" s="112" t="s">
        <v>365</v>
      </c>
      <c r="D6" s="29" t="s">
        <v>51</v>
      </c>
      <c r="E6" s="21" t="s">
        <v>54</v>
      </c>
      <c r="F6" s="22" t="s">
        <v>54</v>
      </c>
      <c r="G6" s="22" t="s">
        <v>54</v>
      </c>
      <c r="H6" s="32">
        <v>42787</v>
      </c>
      <c r="I6" s="32">
        <v>42808</v>
      </c>
      <c r="J6" s="30">
        <f t="shared" si="3"/>
        <v>16</v>
      </c>
      <c r="K6" s="31" t="s">
        <v>54</v>
      </c>
      <c r="L6" s="33" t="s">
        <v>54</v>
      </c>
      <c r="M6" s="30" t="str">
        <f t="shared" si="0"/>
        <v>PO</v>
      </c>
      <c r="N6" s="33" t="s">
        <v>54</v>
      </c>
      <c r="O6" s="25" t="s">
        <v>417</v>
      </c>
      <c r="U6" s="31"/>
      <c r="V6" s="31"/>
      <c r="W6" s="37">
        <v>1</v>
      </c>
      <c r="X6" s="60">
        <f t="shared" si="1"/>
        <v>1</v>
      </c>
    </row>
    <row r="7" spans="1:24" ht="143">
      <c r="A7" s="28">
        <f t="shared" si="2"/>
        <v>5</v>
      </c>
      <c r="B7" s="39" t="s">
        <v>383</v>
      </c>
      <c r="C7" s="112" t="s">
        <v>365</v>
      </c>
      <c r="D7" s="29" t="s">
        <v>51</v>
      </c>
      <c r="E7" s="21" t="s">
        <v>54</v>
      </c>
      <c r="F7" s="22" t="s">
        <v>54</v>
      </c>
      <c r="G7" s="22" t="s">
        <v>54</v>
      </c>
      <c r="H7" s="32">
        <v>42797</v>
      </c>
      <c r="I7" s="32">
        <v>42821</v>
      </c>
      <c r="J7" s="30">
        <f t="shared" si="3"/>
        <v>17</v>
      </c>
      <c r="K7" s="31" t="s">
        <v>54</v>
      </c>
      <c r="L7" s="33" t="s">
        <v>54</v>
      </c>
      <c r="M7" s="30" t="str">
        <f t="shared" si="0"/>
        <v>PO</v>
      </c>
      <c r="N7" s="33" t="s">
        <v>54</v>
      </c>
      <c r="O7" s="34" t="s">
        <v>418</v>
      </c>
      <c r="U7" s="31"/>
      <c r="V7" s="31"/>
      <c r="W7" s="37"/>
      <c r="X7" s="60">
        <f t="shared" si="1"/>
        <v>0</v>
      </c>
    </row>
    <row r="8" spans="1:24" ht="117">
      <c r="A8" s="28">
        <f t="shared" si="2"/>
        <v>6</v>
      </c>
      <c r="B8" s="39" t="s">
        <v>384</v>
      </c>
      <c r="C8" s="112" t="s">
        <v>365</v>
      </c>
      <c r="D8" s="29" t="s">
        <v>51</v>
      </c>
      <c r="E8" s="21" t="s">
        <v>54</v>
      </c>
      <c r="F8" s="22" t="s">
        <v>54</v>
      </c>
      <c r="G8" s="22" t="s">
        <v>54</v>
      </c>
      <c r="H8" s="32">
        <v>42797</v>
      </c>
      <c r="I8" s="32">
        <v>42821</v>
      </c>
      <c r="J8" s="30">
        <f t="shared" si="3"/>
        <v>17</v>
      </c>
      <c r="K8" s="31" t="s">
        <v>54</v>
      </c>
      <c r="L8" s="33" t="s">
        <v>54</v>
      </c>
      <c r="M8" s="30" t="str">
        <f t="shared" si="0"/>
        <v>PO</v>
      </c>
      <c r="N8" s="31" t="s">
        <v>54</v>
      </c>
      <c r="O8" s="34" t="s">
        <v>418</v>
      </c>
      <c r="U8" s="31"/>
      <c r="V8" s="31"/>
      <c r="W8" s="37"/>
      <c r="X8" s="60">
        <f t="shared" si="1"/>
        <v>0</v>
      </c>
    </row>
    <row r="9" spans="1:24" ht="52">
      <c r="A9" s="28">
        <f t="shared" si="2"/>
        <v>7</v>
      </c>
      <c r="B9" s="39" t="s">
        <v>385</v>
      </c>
      <c r="C9" s="112" t="s">
        <v>365</v>
      </c>
      <c r="D9" s="29" t="s">
        <v>51</v>
      </c>
      <c r="E9" s="21" t="s">
        <v>54</v>
      </c>
      <c r="F9" s="22" t="s">
        <v>54</v>
      </c>
      <c r="G9" s="22" t="s">
        <v>54</v>
      </c>
      <c r="H9" s="32">
        <v>42803</v>
      </c>
      <c r="I9" s="32">
        <v>42824</v>
      </c>
      <c r="J9" s="30">
        <f>NETWORKDAYS(H9,I9)</f>
        <v>16</v>
      </c>
      <c r="K9" s="31" t="s">
        <v>54</v>
      </c>
      <c r="L9" s="33" t="s">
        <v>54</v>
      </c>
      <c r="M9" s="30" t="str">
        <f t="shared" si="0"/>
        <v>PO</v>
      </c>
      <c r="N9" s="31" t="s">
        <v>55</v>
      </c>
      <c r="O9" s="32"/>
      <c r="U9" s="31">
        <v>0</v>
      </c>
      <c r="V9" s="31">
        <v>0</v>
      </c>
      <c r="W9" s="37">
        <v>1</v>
      </c>
      <c r="X9" s="60">
        <f t="shared" si="1"/>
        <v>1</v>
      </c>
    </row>
    <row r="10" spans="1:24" ht="39">
      <c r="A10" s="28">
        <f t="shared" si="2"/>
        <v>8</v>
      </c>
      <c r="B10" s="39" t="s">
        <v>386</v>
      </c>
      <c r="C10" s="112" t="s">
        <v>365</v>
      </c>
      <c r="D10" s="29" t="s">
        <v>51</v>
      </c>
      <c r="E10" s="21" t="s">
        <v>54</v>
      </c>
      <c r="F10" s="22" t="s">
        <v>54</v>
      </c>
      <c r="G10" s="22" t="s">
        <v>54</v>
      </c>
      <c r="H10" s="32">
        <v>42831</v>
      </c>
      <c r="I10" s="32">
        <v>42852</v>
      </c>
      <c r="J10" s="60">
        <f t="shared" si="3"/>
        <v>16</v>
      </c>
      <c r="K10" s="31" t="s">
        <v>54</v>
      </c>
      <c r="L10" s="31" t="s">
        <v>55</v>
      </c>
      <c r="M10" s="30" t="str">
        <f t="shared" si="0"/>
        <v>JO</v>
      </c>
      <c r="N10" s="33" t="s">
        <v>55</v>
      </c>
      <c r="O10" s="34"/>
      <c r="U10" s="31"/>
      <c r="V10" s="31"/>
      <c r="W10" s="37"/>
      <c r="X10" s="60">
        <f t="shared" si="1"/>
        <v>0</v>
      </c>
    </row>
    <row r="11" spans="1:24" ht="312">
      <c r="A11" s="28">
        <f t="shared" si="2"/>
        <v>9</v>
      </c>
      <c r="B11" s="29" t="s">
        <v>387</v>
      </c>
      <c r="C11" s="112" t="s">
        <v>365</v>
      </c>
      <c r="D11" s="29" t="s">
        <v>51</v>
      </c>
      <c r="E11" s="21" t="s">
        <v>54</v>
      </c>
      <c r="F11" s="22" t="s">
        <v>54</v>
      </c>
      <c r="G11" s="22" t="s">
        <v>54</v>
      </c>
      <c r="H11" s="32">
        <v>42831</v>
      </c>
      <c r="I11" s="32">
        <v>42852</v>
      </c>
      <c r="J11" s="60">
        <f t="shared" si="3"/>
        <v>16</v>
      </c>
      <c r="K11" s="31" t="s">
        <v>54</v>
      </c>
      <c r="L11" s="31" t="s">
        <v>54</v>
      </c>
      <c r="M11" s="30" t="str">
        <f t="shared" si="0"/>
        <v>PO</v>
      </c>
      <c r="N11" s="31" t="s">
        <v>54</v>
      </c>
      <c r="O11" s="34" t="s">
        <v>419</v>
      </c>
      <c r="U11" s="31"/>
      <c r="V11" s="31"/>
      <c r="W11" s="37"/>
      <c r="X11" s="60">
        <f t="shared" si="1"/>
        <v>0</v>
      </c>
    </row>
    <row r="12" spans="1:24" ht="130">
      <c r="A12" s="28">
        <f t="shared" si="2"/>
        <v>10</v>
      </c>
      <c r="B12" s="39" t="s">
        <v>388</v>
      </c>
      <c r="C12" s="112" t="s">
        <v>365</v>
      </c>
      <c r="D12" s="29" t="s">
        <v>51</v>
      </c>
      <c r="E12" s="21" t="s">
        <v>54</v>
      </c>
      <c r="F12" s="22" t="s">
        <v>54</v>
      </c>
      <c r="G12" s="22" t="s">
        <v>54</v>
      </c>
      <c r="H12" s="32">
        <v>42846</v>
      </c>
      <c r="I12" s="32">
        <v>42870</v>
      </c>
      <c r="J12" s="60">
        <f t="shared" si="3"/>
        <v>17</v>
      </c>
      <c r="K12" s="31" t="s">
        <v>54</v>
      </c>
      <c r="L12" s="31" t="s">
        <v>54</v>
      </c>
      <c r="M12" s="30" t="str">
        <f t="shared" si="0"/>
        <v>PO</v>
      </c>
      <c r="N12" s="31" t="s">
        <v>54</v>
      </c>
      <c r="O12" s="32" t="s">
        <v>420</v>
      </c>
      <c r="U12" s="31"/>
      <c r="V12" s="31"/>
      <c r="W12" s="37"/>
      <c r="X12" s="60">
        <f t="shared" si="1"/>
        <v>0</v>
      </c>
    </row>
    <row r="13" spans="1:24" ht="105">
      <c r="A13" s="28">
        <f t="shared" si="2"/>
        <v>11</v>
      </c>
      <c r="B13" s="44" t="s">
        <v>389</v>
      </c>
      <c r="C13" s="112" t="s">
        <v>365</v>
      </c>
      <c r="D13" s="29" t="s">
        <v>51</v>
      </c>
      <c r="E13" s="21" t="s">
        <v>54</v>
      </c>
      <c r="F13" s="22" t="s">
        <v>54</v>
      </c>
      <c r="G13" s="22" t="s">
        <v>54</v>
      </c>
      <c r="H13" s="32">
        <v>42857</v>
      </c>
      <c r="I13" s="32">
        <v>42878</v>
      </c>
      <c r="J13" s="30">
        <f t="shared" si="3"/>
        <v>16</v>
      </c>
      <c r="K13" s="31" t="s">
        <v>54</v>
      </c>
      <c r="L13" s="31" t="s">
        <v>54</v>
      </c>
      <c r="M13" s="30" t="str">
        <f t="shared" si="0"/>
        <v>PO</v>
      </c>
      <c r="N13" s="31" t="s">
        <v>54</v>
      </c>
      <c r="O13" s="32" t="s">
        <v>421</v>
      </c>
      <c r="U13" s="31"/>
      <c r="V13" s="31"/>
      <c r="W13" s="37"/>
      <c r="X13" s="60">
        <f t="shared" si="1"/>
        <v>0</v>
      </c>
    </row>
    <row r="14" spans="1:24" ht="144">
      <c r="A14" s="28">
        <f t="shared" si="2"/>
        <v>12</v>
      </c>
      <c r="B14" s="47" t="s">
        <v>390</v>
      </c>
      <c r="C14" s="112" t="s">
        <v>365</v>
      </c>
      <c r="D14" s="29" t="s">
        <v>51</v>
      </c>
      <c r="E14" s="21" t="s">
        <v>54</v>
      </c>
      <c r="F14" s="22" t="s">
        <v>54</v>
      </c>
      <c r="G14" s="22" t="s">
        <v>54</v>
      </c>
      <c r="H14" s="32">
        <v>42857</v>
      </c>
      <c r="I14" s="32">
        <v>42878</v>
      </c>
      <c r="J14" s="30">
        <f t="shared" si="3"/>
        <v>16</v>
      </c>
      <c r="K14" s="31" t="s">
        <v>54</v>
      </c>
      <c r="L14" s="31" t="s">
        <v>55</v>
      </c>
      <c r="M14" s="30" t="str">
        <f t="shared" si="0"/>
        <v>JO</v>
      </c>
      <c r="N14" s="31" t="s">
        <v>54</v>
      </c>
      <c r="O14" s="32" t="s">
        <v>422</v>
      </c>
      <c r="U14" s="31"/>
      <c r="V14" s="31"/>
      <c r="W14" s="37">
        <v>1</v>
      </c>
      <c r="X14" s="60">
        <f t="shared" si="1"/>
        <v>1</v>
      </c>
    </row>
    <row r="15" spans="1:24" ht="118">
      <c r="A15" s="28">
        <f t="shared" si="2"/>
        <v>13</v>
      </c>
      <c r="B15" s="44" t="s">
        <v>391</v>
      </c>
      <c r="C15" s="112" t="s">
        <v>365</v>
      </c>
      <c r="D15" s="29" t="s">
        <v>51</v>
      </c>
      <c r="E15" s="21" t="s">
        <v>54</v>
      </c>
      <c r="F15" s="22" t="s">
        <v>54</v>
      </c>
      <c r="G15" s="22" t="s">
        <v>54</v>
      </c>
      <c r="H15" s="32">
        <v>42860</v>
      </c>
      <c r="I15" s="32">
        <v>42881</v>
      </c>
      <c r="J15" s="30">
        <f t="shared" si="3"/>
        <v>16</v>
      </c>
      <c r="K15" s="31" t="s">
        <v>54</v>
      </c>
      <c r="L15" s="31" t="s">
        <v>54</v>
      </c>
      <c r="M15" s="30" t="str">
        <f t="shared" si="0"/>
        <v>PO</v>
      </c>
      <c r="N15" s="31" t="s">
        <v>54</v>
      </c>
      <c r="O15" s="32" t="s">
        <v>422</v>
      </c>
      <c r="U15" s="31"/>
      <c r="V15" s="31"/>
      <c r="W15" s="37"/>
      <c r="X15" s="60">
        <f t="shared" si="1"/>
        <v>0</v>
      </c>
    </row>
    <row r="16" spans="1:24" ht="92">
      <c r="A16" s="28">
        <f t="shared" si="2"/>
        <v>14</v>
      </c>
      <c r="B16" s="44" t="s">
        <v>392</v>
      </c>
      <c r="C16" s="112" t="s">
        <v>365</v>
      </c>
      <c r="D16" s="29" t="s">
        <v>51</v>
      </c>
      <c r="E16" s="21" t="s">
        <v>54</v>
      </c>
      <c r="F16" s="22" t="s">
        <v>54</v>
      </c>
      <c r="G16" s="22" t="s">
        <v>54</v>
      </c>
      <c r="H16" s="32">
        <v>42871</v>
      </c>
      <c r="I16" s="32">
        <v>42891</v>
      </c>
      <c r="J16" s="30">
        <f t="shared" si="3"/>
        <v>15</v>
      </c>
      <c r="K16" s="31" t="s">
        <v>54</v>
      </c>
      <c r="L16" s="31" t="s">
        <v>54</v>
      </c>
      <c r="M16" s="30" t="str">
        <f t="shared" si="0"/>
        <v>PO</v>
      </c>
      <c r="N16" s="31" t="s">
        <v>54</v>
      </c>
      <c r="O16" s="32" t="s">
        <v>423</v>
      </c>
      <c r="U16" s="31"/>
      <c r="V16" s="31"/>
      <c r="W16" s="37"/>
      <c r="X16" s="60">
        <f t="shared" si="1"/>
        <v>0</v>
      </c>
    </row>
    <row r="17" spans="1:24" ht="131">
      <c r="A17" s="28">
        <f t="shared" si="2"/>
        <v>15</v>
      </c>
      <c r="B17" s="44" t="s">
        <v>393</v>
      </c>
      <c r="C17" s="112" t="s">
        <v>365</v>
      </c>
      <c r="D17" s="29" t="s">
        <v>51</v>
      </c>
      <c r="E17" s="21" t="s">
        <v>54</v>
      </c>
      <c r="F17" s="22" t="s">
        <v>54</v>
      </c>
      <c r="G17" s="22" t="s">
        <v>54</v>
      </c>
      <c r="H17" s="32">
        <v>42872</v>
      </c>
      <c r="I17" s="32">
        <v>42892</v>
      </c>
      <c r="J17" s="30">
        <f t="shared" si="3"/>
        <v>15</v>
      </c>
      <c r="K17" s="31" t="s">
        <v>54</v>
      </c>
      <c r="L17" s="31" t="s">
        <v>54</v>
      </c>
      <c r="M17" s="30" t="str">
        <f t="shared" si="0"/>
        <v>PO</v>
      </c>
      <c r="N17" s="31" t="s">
        <v>54</v>
      </c>
      <c r="O17" s="32" t="s">
        <v>151</v>
      </c>
      <c r="U17" s="31"/>
      <c r="V17" s="31"/>
      <c r="W17" s="37"/>
      <c r="X17" s="60">
        <f t="shared" si="1"/>
        <v>0</v>
      </c>
    </row>
    <row r="18" spans="1:24" ht="118">
      <c r="A18" s="28">
        <f t="shared" si="2"/>
        <v>16</v>
      </c>
      <c r="B18" s="47" t="s">
        <v>394</v>
      </c>
      <c r="C18" s="112" t="s">
        <v>365</v>
      </c>
      <c r="D18" s="29" t="s">
        <v>51</v>
      </c>
      <c r="E18" s="21" t="s">
        <v>54</v>
      </c>
      <c r="F18" s="22" t="s">
        <v>54</v>
      </c>
      <c r="G18" s="22" t="s">
        <v>54</v>
      </c>
      <c r="H18" s="32">
        <v>42880</v>
      </c>
      <c r="I18" s="32">
        <v>42900</v>
      </c>
      <c r="J18" s="30">
        <f t="shared" si="3"/>
        <v>15</v>
      </c>
      <c r="K18" s="31" t="s">
        <v>54</v>
      </c>
      <c r="L18" s="31" t="s">
        <v>54</v>
      </c>
      <c r="M18" s="30" t="str">
        <f t="shared" si="0"/>
        <v>PO</v>
      </c>
      <c r="N18" s="31" t="s">
        <v>54</v>
      </c>
      <c r="O18" s="32" t="s">
        <v>424</v>
      </c>
      <c r="U18" s="31"/>
      <c r="V18" s="31"/>
      <c r="W18" s="37"/>
      <c r="X18" s="60">
        <f t="shared" si="1"/>
        <v>0</v>
      </c>
    </row>
    <row r="19" spans="1:24" ht="118">
      <c r="A19" s="28">
        <f t="shared" si="2"/>
        <v>17</v>
      </c>
      <c r="B19" s="44" t="s">
        <v>395</v>
      </c>
      <c r="C19" s="112" t="s">
        <v>365</v>
      </c>
      <c r="D19" s="29" t="s">
        <v>51</v>
      </c>
      <c r="E19" s="21" t="s">
        <v>54</v>
      </c>
      <c r="F19" s="22" t="s">
        <v>54</v>
      </c>
      <c r="G19" s="22" t="s">
        <v>54</v>
      </c>
      <c r="H19" s="32">
        <v>42880</v>
      </c>
      <c r="I19" s="32">
        <v>42900</v>
      </c>
      <c r="J19" s="30">
        <f t="shared" si="3"/>
        <v>15</v>
      </c>
      <c r="K19" s="31" t="s">
        <v>54</v>
      </c>
      <c r="L19" s="31" t="s">
        <v>54</v>
      </c>
      <c r="M19" s="30" t="str">
        <f t="shared" si="0"/>
        <v>PO</v>
      </c>
      <c r="N19" s="31" t="s">
        <v>54</v>
      </c>
      <c r="O19" s="32" t="s">
        <v>151</v>
      </c>
      <c r="U19" s="31"/>
      <c r="V19" s="31">
        <v>1</v>
      </c>
      <c r="W19" s="37"/>
      <c r="X19" s="60">
        <f t="shared" si="1"/>
        <v>1</v>
      </c>
    </row>
    <row r="20" spans="1:24" ht="131">
      <c r="A20" s="28">
        <f t="shared" si="2"/>
        <v>18</v>
      </c>
      <c r="B20" s="44" t="s">
        <v>396</v>
      </c>
      <c r="C20" s="112" t="s">
        <v>365</v>
      </c>
      <c r="D20" s="29" t="s">
        <v>51</v>
      </c>
      <c r="E20" s="21" t="s">
        <v>54</v>
      </c>
      <c r="F20" s="22" t="s">
        <v>54</v>
      </c>
      <c r="G20" s="22" t="s">
        <v>54</v>
      </c>
      <c r="H20" s="32">
        <v>42885</v>
      </c>
      <c r="I20" s="32">
        <v>42905</v>
      </c>
      <c r="J20" s="30">
        <f t="shared" si="3"/>
        <v>15</v>
      </c>
      <c r="K20" s="31" t="s">
        <v>54</v>
      </c>
      <c r="L20" s="31" t="s">
        <v>54</v>
      </c>
      <c r="M20" s="30" t="str">
        <f t="shared" si="0"/>
        <v>PO</v>
      </c>
      <c r="N20" s="31" t="s">
        <v>54</v>
      </c>
      <c r="O20" s="32" t="s">
        <v>425</v>
      </c>
      <c r="U20" s="31"/>
      <c r="V20" s="31"/>
      <c r="W20" s="37"/>
      <c r="X20" s="60">
        <f t="shared" si="1"/>
        <v>0</v>
      </c>
    </row>
    <row r="21" spans="1:24" ht="157">
      <c r="A21" s="28">
        <f t="shared" si="2"/>
        <v>19</v>
      </c>
      <c r="B21" s="44" t="s">
        <v>397</v>
      </c>
      <c r="C21" s="112" t="s">
        <v>365</v>
      </c>
      <c r="D21" s="29" t="s">
        <v>51</v>
      </c>
      <c r="E21" s="21" t="s">
        <v>54</v>
      </c>
      <c r="F21" s="22" t="s">
        <v>54</v>
      </c>
      <c r="G21" s="22" t="s">
        <v>54</v>
      </c>
      <c r="H21" s="32">
        <v>42895</v>
      </c>
      <c r="I21" s="32">
        <v>42915</v>
      </c>
      <c r="J21" s="30">
        <f t="shared" si="3"/>
        <v>15</v>
      </c>
      <c r="K21" s="31" t="s">
        <v>54</v>
      </c>
      <c r="L21" s="31" t="s">
        <v>54</v>
      </c>
      <c r="M21" s="30" t="str">
        <f t="shared" si="0"/>
        <v>PO</v>
      </c>
      <c r="N21" s="31" t="s">
        <v>55</v>
      </c>
      <c r="O21" s="32"/>
      <c r="U21" s="31"/>
      <c r="V21" s="31"/>
      <c r="W21" s="37">
        <v>1</v>
      </c>
      <c r="X21" s="60">
        <f t="shared" si="1"/>
        <v>1</v>
      </c>
    </row>
    <row r="22" spans="1:24" ht="105">
      <c r="A22" s="28">
        <f t="shared" si="2"/>
        <v>20</v>
      </c>
      <c r="B22" s="44" t="s">
        <v>398</v>
      </c>
      <c r="C22" s="112" t="s">
        <v>365</v>
      </c>
      <c r="D22" s="29" t="s">
        <v>51</v>
      </c>
      <c r="E22" s="21" t="s">
        <v>54</v>
      </c>
      <c r="F22" s="22" t="s">
        <v>54</v>
      </c>
      <c r="G22" s="22" t="s">
        <v>54</v>
      </c>
      <c r="H22" s="32">
        <v>42900</v>
      </c>
      <c r="I22" s="32">
        <v>42920</v>
      </c>
      <c r="J22" s="30">
        <f t="shared" si="3"/>
        <v>15</v>
      </c>
      <c r="K22" s="31" t="s">
        <v>54</v>
      </c>
      <c r="L22" s="31" t="s">
        <v>54</v>
      </c>
      <c r="M22" s="30" t="str">
        <f t="shared" si="0"/>
        <v>PO</v>
      </c>
      <c r="N22" s="31" t="s">
        <v>54</v>
      </c>
      <c r="O22" s="32" t="s">
        <v>426</v>
      </c>
      <c r="U22" s="31"/>
      <c r="V22" s="31"/>
      <c r="W22" s="37"/>
      <c r="X22" s="60">
        <f t="shared" si="1"/>
        <v>0</v>
      </c>
    </row>
    <row r="23" spans="1:24" ht="131">
      <c r="A23" s="28">
        <f t="shared" si="2"/>
        <v>21</v>
      </c>
      <c r="B23" s="7" t="s">
        <v>399</v>
      </c>
      <c r="C23" s="112" t="s">
        <v>365</v>
      </c>
      <c r="D23" s="29" t="s">
        <v>51</v>
      </c>
      <c r="E23" s="21" t="s">
        <v>54</v>
      </c>
      <c r="F23" s="22" t="s">
        <v>54</v>
      </c>
      <c r="G23" s="22" t="s">
        <v>54</v>
      </c>
      <c r="H23" s="9">
        <v>42909</v>
      </c>
      <c r="I23" s="9">
        <v>42930</v>
      </c>
      <c r="J23" s="30">
        <f t="shared" si="3"/>
        <v>16</v>
      </c>
      <c r="K23" s="31" t="s">
        <v>54</v>
      </c>
      <c r="L23" s="31" t="s">
        <v>54</v>
      </c>
      <c r="M23" s="30" t="str">
        <f t="shared" si="0"/>
        <v>PO</v>
      </c>
      <c r="N23" s="31" t="s">
        <v>130</v>
      </c>
      <c r="O23" s="32" t="s">
        <v>427</v>
      </c>
      <c r="U23" s="31"/>
      <c r="V23" s="31"/>
      <c r="W23" s="37"/>
      <c r="X23" s="60">
        <f t="shared" si="1"/>
        <v>0</v>
      </c>
    </row>
    <row r="24" spans="1:24" ht="92">
      <c r="A24" s="28">
        <f t="shared" si="2"/>
        <v>22</v>
      </c>
      <c r="B24" s="7" t="s">
        <v>400</v>
      </c>
      <c r="C24" s="112" t="s">
        <v>365</v>
      </c>
      <c r="D24" s="20" t="s">
        <v>51</v>
      </c>
      <c r="E24" s="21" t="s">
        <v>54</v>
      </c>
      <c r="F24" s="22" t="s">
        <v>54</v>
      </c>
      <c r="G24" s="22" t="s">
        <v>54</v>
      </c>
      <c r="H24" s="9">
        <v>42909</v>
      </c>
      <c r="I24" s="9">
        <v>42930</v>
      </c>
      <c r="J24" s="30">
        <f t="shared" si="3"/>
        <v>16</v>
      </c>
      <c r="K24" s="31" t="s">
        <v>54</v>
      </c>
      <c r="L24" s="31" t="s">
        <v>54</v>
      </c>
      <c r="M24" s="30" t="str">
        <f t="shared" si="0"/>
        <v>PO</v>
      </c>
      <c r="N24" s="31" t="s">
        <v>130</v>
      </c>
      <c r="O24" s="32" t="s">
        <v>423</v>
      </c>
      <c r="U24" s="31"/>
      <c r="V24" s="31"/>
      <c r="W24" s="37"/>
      <c r="X24" s="60">
        <f t="shared" si="1"/>
        <v>0</v>
      </c>
    </row>
    <row r="25" spans="1:24" ht="92">
      <c r="A25" s="28">
        <f t="shared" si="2"/>
        <v>23</v>
      </c>
      <c r="B25" s="7" t="s">
        <v>401</v>
      </c>
      <c r="C25" s="112" t="s">
        <v>365</v>
      </c>
      <c r="D25" s="29" t="s">
        <v>51</v>
      </c>
      <c r="E25" s="21" t="s">
        <v>54</v>
      </c>
      <c r="F25" s="22" t="s">
        <v>54</v>
      </c>
      <c r="G25" s="22" t="s">
        <v>54</v>
      </c>
      <c r="H25" s="9">
        <v>42920</v>
      </c>
      <c r="I25" s="9">
        <v>42940</v>
      </c>
      <c r="J25" s="30">
        <f t="shared" si="3"/>
        <v>15</v>
      </c>
      <c r="K25" s="31" t="s">
        <v>54</v>
      </c>
      <c r="L25" s="31" t="s">
        <v>54</v>
      </c>
      <c r="M25" s="30" t="str">
        <f t="shared" si="0"/>
        <v>PO</v>
      </c>
      <c r="N25" s="31" t="s">
        <v>130</v>
      </c>
      <c r="O25" s="32" t="s">
        <v>428</v>
      </c>
      <c r="U25" s="31"/>
      <c r="V25" s="31"/>
      <c r="W25" s="37"/>
      <c r="X25" s="60">
        <f t="shared" si="1"/>
        <v>0</v>
      </c>
    </row>
    <row r="26" spans="1:24" ht="157">
      <c r="A26" s="28">
        <f t="shared" si="2"/>
        <v>24</v>
      </c>
      <c r="B26" s="7" t="s">
        <v>402</v>
      </c>
      <c r="C26" s="112" t="s">
        <v>365</v>
      </c>
      <c r="D26" s="29" t="s">
        <v>51</v>
      </c>
      <c r="E26" s="21" t="s">
        <v>54</v>
      </c>
      <c r="F26" s="22" t="s">
        <v>54</v>
      </c>
      <c r="G26" s="22" t="s">
        <v>54</v>
      </c>
      <c r="H26" s="9">
        <v>42940</v>
      </c>
      <c r="I26" s="9">
        <v>42962</v>
      </c>
      <c r="J26" s="30">
        <f t="shared" si="3"/>
        <v>17</v>
      </c>
      <c r="K26" s="31" t="s">
        <v>54</v>
      </c>
      <c r="L26" s="31" t="s">
        <v>54</v>
      </c>
      <c r="M26" s="30" t="str">
        <f t="shared" si="0"/>
        <v>PO</v>
      </c>
      <c r="N26" s="31" t="s">
        <v>130</v>
      </c>
      <c r="O26" s="32" t="s">
        <v>429</v>
      </c>
      <c r="U26" s="31"/>
      <c r="V26" s="31"/>
      <c r="W26" s="37"/>
      <c r="X26" s="60">
        <f t="shared" si="1"/>
        <v>0</v>
      </c>
    </row>
    <row r="27" spans="1:24" ht="131">
      <c r="A27" s="28">
        <f t="shared" si="2"/>
        <v>25</v>
      </c>
      <c r="B27" s="7" t="s">
        <v>403</v>
      </c>
      <c r="C27" s="112" t="s">
        <v>365</v>
      </c>
      <c r="D27" s="29" t="s">
        <v>51</v>
      </c>
      <c r="E27" s="21" t="s">
        <v>54</v>
      </c>
      <c r="F27" s="22" t="s">
        <v>54</v>
      </c>
      <c r="G27" s="22" t="s">
        <v>54</v>
      </c>
      <c r="H27" s="9">
        <v>42941</v>
      </c>
      <c r="I27" s="9">
        <v>42963</v>
      </c>
      <c r="J27" s="30">
        <f t="shared" si="3"/>
        <v>17</v>
      </c>
      <c r="K27" s="31" t="s">
        <v>54</v>
      </c>
      <c r="L27" s="31" t="s">
        <v>54</v>
      </c>
      <c r="M27" s="30" t="str">
        <f t="shared" si="0"/>
        <v>PO</v>
      </c>
      <c r="N27" s="31" t="s">
        <v>130</v>
      </c>
      <c r="O27" s="32" t="s">
        <v>430</v>
      </c>
      <c r="U27" s="31">
        <v>2</v>
      </c>
      <c r="V27" s="31">
        <v>3</v>
      </c>
      <c r="W27" s="37">
        <v>1</v>
      </c>
      <c r="X27" s="60">
        <f t="shared" si="1"/>
        <v>6</v>
      </c>
    </row>
    <row r="28" spans="1:24" ht="144">
      <c r="A28" s="28">
        <f t="shared" si="2"/>
        <v>26</v>
      </c>
      <c r="B28" s="7" t="s">
        <v>404</v>
      </c>
      <c r="C28" s="112" t="s">
        <v>365</v>
      </c>
      <c r="D28" s="29" t="s">
        <v>51</v>
      </c>
      <c r="E28" s="21" t="s">
        <v>54</v>
      </c>
      <c r="F28" s="22" t="s">
        <v>54</v>
      </c>
      <c r="G28" s="22" t="s">
        <v>54</v>
      </c>
      <c r="H28" s="9">
        <v>42989</v>
      </c>
      <c r="I28" s="9">
        <v>43010</v>
      </c>
      <c r="J28" s="30">
        <f t="shared" si="3"/>
        <v>16</v>
      </c>
      <c r="K28" s="31" t="s">
        <v>54</v>
      </c>
      <c r="L28" s="31" t="s">
        <v>54</v>
      </c>
      <c r="M28" s="30" t="str">
        <f t="shared" si="0"/>
        <v>PO</v>
      </c>
      <c r="N28" s="31" t="s">
        <v>55</v>
      </c>
      <c r="O28" s="32"/>
      <c r="U28" s="31"/>
      <c r="V28" s="31"/>
      <c r="W28" s="37"/>
      <c r="X28" s="60">
        <f t="shared" si="1"/>
        <v>0</v>
      </c>
    </row>
    <row r="29" spans="1:24" ht="92">
      <c r="A29" s="28">
        <f t="shared" si="2"/>
        <v>27</v>
      </c>
      <c r="B29" s="7" t="s">
        <v>405</v>
      </c>
      <c r="C29" s="112" t="s">
        <v>365</v>
      </c>
      <c r="D29" s="29" t="s">
        <v>51</v>
      </c>
      <c r="E29" s="21" t="s">
        <v>54</v>
      </c>
      <c r="F29" s="22" t="s">
        <v>54</v>
      </c>
      <c r="G29" s="22" t="s">
        <v>54</v>
      </c>
      <c r="H29" s="9">
        <v>43021</v>
      </c>
      <c r="I29" s="9">
        <v>43041</v>
      </c>
      <c r="J29" s="30">
        <f t="shared" si="3"/>
        <v>15</v>
      </c>
      <c r="K29" s="31" t="s">
        <v>54</v>
      </c>
      <c r="L29" s="31" t="s">
        <v>54</v>
      </c>
      <c r="M29" s="30" t="str">
        <f t="shared" si="0"/>
        <v>PO</v>
      </c>
      <c r="N29" s="31" t="s">
        <v>55</v>
      </c>
      <c r="O29" s="32"/>
      <c r="U29" s="31"/>
      <c r="V29" s="31"/>
      <c r="W29" s="37"/>
      <c r="X29" s="60">
        <f t="shared" si="1"/>
        <v>0</v>
      </c>
    </row>
    <row r="30" spans="1:24" ht="144">
      <c r="A30" s="28">
        <f t="shared" si="2"/>
        <v>28</v>
      </c>
      <c r="B30" s="7" t="s">
        <v>406</v>
      </c>
      <c r="C30" s="112" t="s">
        <v>365</v>
      </c>
      <c r="D30" s="29" t="s">
        <v>51</v>
      </c>
      <c r="E30" s="21" t="s">
        <v>54</v>
      </c>
      <c r="F30" s="22" t="s">
        <v>54</v>
      </c>
      <c r="G30" s="22" t="s">
        <v>54</v>
      </c>
      <c r="H30" s="9">
        <v>43027</v>
      </c>
      <c r="I30" s="9">
        <v>43047</v>
      </c>
      <c r="J30" s="30">
        <f t="shared" si="3"/>
        <v>15</v>
      </c>
      <c r="K30" s="31" t="s">
        <v>54</v>
      </c>
      <c r="L30" s="31" t="s">
        <v>54</v>
      </c>
      <c r="M30" s="30" t="str">
        <f t="shared" si="0"/>
        <v>PO</v>
      </c>
      <c r="N30" s="31" t="s">
        <v>130</v>
      </c>
      <c r="O30" s="32" t="s">
        <v>426</v>
      </c>
      <c r="U30" s="31"/>
      <c r="V30" s="31"/>
      <c r="W30" s="37"/>
      <c r="X30" s="60">
        <f t="shared" si="1"/>
        <v>0</v>
      </c>
    </row>
    <row r="31" spans="1:24" ht="170">
      <c r="A31" s="28">
        <f t="shared" si="2"/>
        <v>29</v>
      </c>
      <c r="B31" s="7" t="s">
        <v>407</v>
      </c>
      <c r="C31" s="112" t="s">
        <v>365</v>
      </c>
      <c r="D31" s="29" t="s">
        <v>51</v>
      </c>
      <c r="E31" s="21" t="s">
        <v>54</v>
      </c>
      <c r="F31" s="22" t="s">
        <v>54</v>
      </c>
      <c r="G31" s="22" t="s">
        <v>54</v>
      </c>
      <c r="H31" s="9">
        <v>43028</v>
      </c>
      <c r="I31" s="9">
        <v>43048</v>
      </c>
      <c r="J31" s="30">
        <f t="shared" si="3"/>
        <v>15</v>
      </c>
      <c r="K31" s="31" t="s">
        <v>54</v>
      </c>
      <c r="L31" s="31" t="s">
        <v>54</v>
      </c>
      <c r="M31" s="30" t="str">
        <f t="shared" si="0"/>
        <v>PO</v>
      </c>
      <c r="N31" s="31" t="s">
        <v>55</v>
      </c>
      <c r="O31" s="32"/>
      <c r="U31" s="31"/>
      <c r="V31" s="31"/>
      <c r="W31" s="37"/>
      <c r="X31" s="60">
        <f t="shared" si="1"/>
        <v>0</v>
      </c>
    </row>
    <row r="32" spans="1:24" ht="170">
      <c r="A32" s="28">
        <f t="shared" si="2"/>
        <v>30</v>
      </c>
      <c r="B32" s="7" t="s">
        <v>408</v>
      </c>
      <c r="C32" s="112" t="s">
        <v>365</v>
      </c>
      <c r="D32" s="29" t="s">
        <v>51</v>
      </c>
      <c r="E32" s="21" t="s">
        <v>54</v>
      </c>
      <c r="F32" s="22" t="s">
        <v>54</v>
      </c>
      <c r="G32" s="22" t="s">
        <v>54</v>
      </c>
      <c r="H32" s="9">
        <v>43054</v>
      </c>
      <c r="I32" s="9">
        <v>43061</v>
      </c>
      <c r="J32" s="30">
        <f t="shared" si="3"/>
        <v>6</v>
      </c>
      <c r="K32" s="31" t="s">
        <v>54</v>
      </c>
      <c r="L32" s="31" t="s">
        <v>54</v>
      </c>
      <c r="M32" s="30" t="str">
        <f t="shared" si="0"/>
        <v>JO</v>
      </c>
      <c r="N32" s="31" t="s">
        <v>55</v>
      </c>
      <c r="O32" s="32"/>
      <c r="U32" s="31"/>
      <c r="V32" s="31"/>
      <c r="W32" s="37"/>
      <c r="X32" s="60">
        <f t="shared" si="1"/>
        <v>0</v>
      </c>
    </row>
    <row r="33" spans="1:24" ht="118">
      <c r="A33" s="28">
        <f t="shared" si="2"/>
        <v>31</v>
      </c>
      <c r="B33" s="7" t="s">
        <v>409</v>
      </c>
      <c r="C33" s="112" t="s">
        <v>365</v>
      </c>
      <c r="D33" s="29" t="s">
        <v>51</v>
      </c>
      <c r="E33" s="21" t="s">
        <v>54</v>
      </c>
      <c r="F33" s="22" t="s">
        <v>54</v>
      </c>
      <c r="G33" s="22" t="s">
        <v>54</v>
      </c>
      <c r="H33" s="9">
        <v>43054</v>
      </c>
      <c r="I33" s="9">
        <v>43061</v>
      </c>
      <c r="J33" s="30">
        <f t="shared" si="3"/>
        <v>6</v>
      </c>
      <c r="K33" s="31" t="s">
        <v>54</v>
      </c>
      <c r="L33" s="31" t="s">
        <v>54</v>
      </c>
      <c r="M33" s="30" t="str">
        <f t="shared" si="0"/>
        <v>JO</v>
      </c>
      <c r="N33" s="31" t="s">
        <v>55</v>
      </c>
      <c r="O33" s="32"/>
      <c r="U33" s="31"/>
      <c r="V33" s="31"/>
      <c r="W33" s="37"/>
      <c r="X33" s="60">
        <f t="shared" si="1"/>
        <v>0</v>
      </c>
    </row>
    <row r="34" spans="1:24" ht="131">
      <c r="A34" s="28">
        <f t="shared" si="2"/>
        <v>32</v>
      </c>
      <c r="B34" s="7" t="s">
        <v>410</v>
      </c>
      <c r="C34" s="112" t="s">
        <v>365</v>
      </c>
      <c r="D34" s="29" t="s">
        <v>51</v>
      </c>
      <c r="E34" s="21" t="s">
        <v>54</v>
      </c>
      <c r="F34" s="22" t="s">
        <v>54</v>
      </c>
      <c r="G34" s="22" t="s">
        <v>54</v>
      </c>
      <c r="H34" s="9">
        <v>43054</v>
      </c>
      <c r="I34" s="9">
        <v>43061</v>
      </c>
      <c r="J34" s="30">
        <f t="shared" si="3"/>
        <v>6</v>
      </c>
      <c r="K34" s="31" t="s">
        <v>54</v>
      </c>
      <c r="L34" s="31" t="s">
        <v>54</v>
      </c>
      <c r="M34" s="30" t="str">
        <f t="shared" si="0"/>
        <v>JO</v>
      </c>
      <c r="N34" s="31" t="s">
        <v>55</v>
      </c>
      <c r="O34" s="32"/>
      <c r="U34" s="31"/>
      <c r="V34" s="31"/>
      <c r="W34" s="37"/>
      <c r="X34" s="60">
        <f t="shared" si="1"/>
        <v>0</v>
      </c>
    </row>
    <row r="35" spans="1:24" ht="118">
      <c r="A35" s="28">
        <f t="shared" si="2"/>
        <v>33</v>
      </c>
      <c r="B35" s="7" t="s">
        <v>411</v>
      </c>
      <c r="C35" s="112" t="s">
        <v>365</v>
      </c>
      <c r="D35" s="29" t="s">
        <v>51</v>
      </c>
      <c r="E35" s="21" t="s">
        <v>54</v>
      </c>
      <c r="F35" s="22" t="s">
        <v>54</v>
      </c>
      <c r="G35" s="22" t="s">
        <v>54</v>
      </c>
      <c r="H35" s="9">
        <v>43054</v>
      </c>
      <c r="I35" s="9">
        <v>43061</v>
      </c>
      <c r="J35" s="30">
        <f t="shared" si="3"/>
        <v>6</v>
      </c>
      <c r="K35" s="31" t="s">
        <v>54</v>
      </c>
      <c r="L35" s="31" t="s">
        <v>54</v>
      </c>
      <c r="M35" s="30" t="str">
        <f t="shared" si="0"/>
        <v>JO</v>
      </c>
      <c r="N35" s="31" t="s">
        <v>55</v>
      </c>
      <c r="O35" s="32"/>
      <c r="U35" s="31"/>
      <c r="V35" s="31"/>
      <c r="W35" s="37"/>
      <c r="X35" s="60">
        <f t="shared" si="1"/>
        <v>0</v>
      </c>
    </row>
    <row r="36" spans="1:24" ht="144">
      <c r="A36" s="28">
        <f t="shared" si="2"/>
        <v>34</v>
      </c>
      <c r="B36" s="7" t="s">
        <v>412</v>
      </c>
      <c r="C36" s="112" t="s">
        <v>365</v>
      </c>
      <c r="D36" s="29" t="s">
        <v>51</v>
      </c>
      <c r="E36" s="21" t="s">
        <v>54</v>
      </c>
      <c r="F36" s="22" t="s">
        <v>54</v>
      </c>
      <c r="G36" s="22" t="s">
        <v>54</v>
      </c>
      <c r="H36" s="9">
        <v>43054</v>
      </c>
      <c r="I36" s="9">
        <v>43061</v>
      </c>
      <c r="J36" s="30">
        <f t="shared" si="3"/>
        <v>6</v>
      </c>
      <c r="K36" s="31" t="s">
        <v>54</v>
      </c>
      <c r="L36" s="31" t="s">
        <v>54</v>
      </c>
      <c r="M36" s="30" t="str">
        <f t="shared" si="0"/>
        <v>JO</v>
      </c>
      <c r="N36" s="31" t="s">
        <v>55</v>
      </c>
      <c r="O36" s="32"/>
      <c r="U36" s="31"/>
      <c r="V36" s="31"/>
      <c r="W36" s="37"/>
      <c r="X36" s="60">
        <f t="shared" si="1"/>
        <v>0</v>
      </c>
    </row>
    <row r="37" spans="1:24" ht="118">
      <c r="A37" s="28">
        <f t="shared" si="2"/>
        <v>35</v>
      </c>
      <c r="B37" s="7" t="s">
        <v>413</v>
      </c>
      <c r="C37" s="112" t="s">
        <v>365</v>
      </c>
      <c r="D37" s="29" t="s">
        <v>51</v>
      </c>
      <c r="E37" s="21" t="s">
        <v>54</v>
      </c>
      <c r="F37" s="22" t="s">
        <v>54</v>
      </c>
      <c r="G37" s="22" t="s">
        <v>54</v>
      </c>
      <c r="H37" s="9">
        <v>43054</v>
      </c>
      <c r="I37" s="9">
        <v>43061</v>
      </c>
      <c r="J37" s="30">
        <f t="shared" si="3"/>
        <v>6</v>
      </c>
      <c r="K37" s="31" t="s">
        <v>54</v>
      </c>
      <c r="L37" s="31" t="s">
        <v>54</v>
      </c>
      <c r="M37" s="30" t="str">
        <f t="shared" si="0"/>
        <v>JO</v>
      </c>
      <c r="N37" s="31" t="s">
        <v>55</v>
      </c>
      <c r="O37" s="32"/>
      <c r="U37" s="31"/>
      <c r="V37" s="31"/>
      <c r="W37" s="37"/>
      <c r="X37" s="60">
        <f t="shared" si="1"/>
        <v>0</v>
      </c>
    </row>
    <row r="38" spans="1:24" ht="92">
      <c r="A38" s="28">
        <f t="shared" si="2"/>
        <v>36</v>
      </c>
      <c r="B38" s="7" t="s">
        <v>414</v>
      </c>
      <c r="C38" s="112" t="s">
        <v>365</v>
      </c>
      <c r="D38" s="29" t="s">
        <v>51</v>
      </c>
      <c r="E38" s="21" t="s">
        <v>54</v>
      </c>
      <c r="F38" s="22" t="s">
        <v>54</v>
      </c>
      <c r="G38" s="22" t="s">
        <v>54</v>
      </c>
      <c r="H38" s="9">
        <v>43060</v>
      </c>
      <c r="I38" s="9">
        <v>43080</v>
      </c>
      <c r="J38" s="30">
        <f t="shared" si="3"/>
        <v>15</v>
      </c>
      <c r="K38" s="31" t="s">
        <v>54</v>
      </c>
      <c r="L38" s="31" t="s">
        <v>54</v>
      </c>
      <c r="M38" s="30" t="str">
        <f t="shared" si="0"/>
        <v>PO</v>
      </c>
      <c r="N38" s="31" t="s">
        <v>55</v>
      </c>
      <c r="O38" s="32"/>
      <c r="U38" s="31"/>
      <c r="V38" s="31"/>
      <c r="W38" s="37"/>
      <c r="X38" s="60">
        <f t="shared" si="1"/>
        <v>0</v>
      </c>
    </row>
    <row r="39" spans="1:24" ht="157">
      <c r="A39" s="28">
        <f t="shared" si="2"/>
        <v>37</v>
      </c>
      <c r="B39" s="7" t="s">
        <v>415</v>
      </c>
      <c r="C39" s="112" t="s">
        <v>365</v>
      </c>
      <c r="D39" s="29" t="s">
        <v>51</v>
      </c>
      <c r="E39" s="21" t="s">
        <v>54</v>
      </c>
      <c r="F39" s="22" t="s">
        <v>54</v>
      </c>
      <c r="G39" s="22" t="s">
        <v>54</v>
      </c>
      <c r="H39" s="9">
        <v>43062</v>
      </c>
      <c r="I39" s="9">
        <v>43084</v>
      </c>
      <c r="J39" s="30">
        <f t="shared" si="3"/>
        <v>17</v>
      </c>
      <c r="K39" s="31" t="s">
        <v>54</v>
      </c>
      <c r="L39" s="31" t="s">
        <v>54</v>
      </c>
      <c r="M39" s="30" t="str">
        <f t="shared" si="0"/>
        <v>PO</v>
      </c>
      <c r="N39" s="31" t="s">
        <v>55</v>
      </c>
      <c r="O39" s="32"/>
      <c r="U39" s="31"/>
      <c r="V39" s="31"/>
      <c r="W39" s="37"/>
      <c r="X39" s="60">
        <f t="shared" si="1"/>
        <v>0</v>
      </c>
    </row>
    <row r="40" spans="1:24" ht="157">
      <c r="A40" s="28">
        <f t="shared" si="2"/>
        <v>38</v>
      </c>
      <c r="B40" s="7" t="s">
        <v>416</v>
      </c>
      <c r="C40" s="112" t="s">
        <v>365</v>
      </c>
      <c r="D40" s="29" t="s">
        <v>51</v>
      </c>
      <c r="E40" s="21" t="s">
        <v>54</v>
      </c>
      <c r="F40" s="22" t="s">
        <v>54</v>
      </c>
      <c r="G40" s="22" t="s">
        <v>54</v>
      </c>
      <c r="H40" s="9">
        <v>43069</v>
      </c>
      <c r="I40" s="9">
        <v>43090</v>
      </c>
      <c r="J40" s="30">
        <f t="shared" si="3"/>
        <v>16</v>
      </c>
      <c r="K40" s="31" t="s">
        <v>54</v>
      </c>
      <c r="L40" s="31" t="s">
        <v>55</v>
      </c>
      <c r="M40" s="30" t="str">
        <f t="shared" si="0"/>
        <v>JO</v>
      </c>
      <c r="N40" s="31" t="s">
        <v>55</v>
      </c>
      <c r="O40" s="32"/>
      <c r="U40" s="31"/>
      <c r="V40" s="31"/>
      <c r="W40" s="37"/>
      <c r="X40" s="60">
        <f t="shared" si="1"/>
        <v>0</v>
      </c>
    </row>
    <row r="41" spans="1:24">
      <c r="A41" s="28"/>
      <c r="B41" s="110"/>
      <c r="C41" s="112"/>
      <c r="D41" s="107"/>
      <c r="E41" s="21"/>
      <c r="F41" s="22"/>
      <c r="G41" s="22"/>
      <c r="U41">
        <f>SUM(U3:U40)</f>
        <v>3</v>
      </c>
      <c r="V41">
        <f>SUM(V3:V40)</f>
        <v>4</v>
      </c>
      <c r="W41">
        <f>SUM(W3:W40)</f>
        <v>5</v>
      </c>
      <c r="X41" s="113">
        <f>SUM(U41:W41)</f>
        <v>12</v>
      </c>
    </row>
    <row r="42" spans="1:24">
      <c r="A42" s="28"/>
      <c r="B42" s="110"/>
      <c r="C42" s="112"/>
      <c r="D42" s="107"/>
      <c r="E42" s="21"/>
      <c r="F42" s="22"/>
      <c r="G42" s="22"/>
    </row>
    <row r="43" spans="1:24">
      <c r="A43" s="28"/>
      <c r="B43" s="111"/>
      <c r="C43" s="112"/>
      <c r="D43" s="108"/>
      <c r="E43" s="21"/>
      <c r="F43" s="22"/>
      <c r="G43" s="22"/>
    </row>
    <row r="44" spans="1:24">
      <c r="A44" s="28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X14"/>
  <sheetViews>
    <sheetView workbookViewId="0">
      <selection activeCell="A10" sqref="A10:XFD10"/>
    </sheetView>
  </sheetViews>
  <sheetFormatPr baseColWidth="10" defaultRowHeight="15"/>
  <sheetData>
    <row r="1" spans="1:24" ht="78">
      <c r="A1" s="100" t="s">
        <v>11</v>
      </c>
      <c r="B1" s="100" t="s">
        <v>40</v>
      </c>
      <c r="C1" s="100" t="s">
        <v>41</v>
      </c>
      <c r="D1" s="100" t="s">
        <v>42</v>
      </c>
      <c r="E1" s="101" t="s">
        <v>43</v>
      </c>
      <c r="F1" s="101" t="s">
        <v>62</v>
      </c>
      <c r="G1" s="101" t="s">
        <v>56</v>
      </c>
      <c r="H1" s="102" t="s">
        <v>57</v>
      </c>
      <c r="I1" s="102" t="s">
        <v>58</v>
      </c>
      <c r="J1" s="100" t="s">
        <v>59</v>
      </c>
      <c r="K1" s="100" t="s">
        <v>61</v>
      </c>
      <c r="L1" s="100" t="s">
        <v>60</v>
      </c>
      <c r="M1" s="100" t="s">
        <v>63</v>
      </c>
      <c r="N1" s="100" t="s">
        <v>64</v>
      </c>
      <c r="O1" s="102" t="s">
        <v>65</v>
      </c>
      <c r="P1" s="102" t="s">
        <v>66</v>
      </c>
      <c r="Q1" s="100" t="s">
        <v>67</v>
      </c>
      <c r="R1" s="100" t="s">
        <v>68</v>
      </c>
      <c r="S1" s="100" t="s">
        <v>69</v>
      </c>
      <c r="T1" s="103" t="s">
        <v>82</v>
      </c>
      <c r="U1" s="100" t="s">
        <v>70</v>
      </c>
      <c r="V1" s="100" t="s">
        <v>71</v>
      </c>
      <c r="W1" s="100" t="s">
        <v>72</v>
      </c>
      <c r="X1" s="100" t="s">
        <v>83</v>
      </c>
    </row>
    <row r="2" spans="1:24">
      <c r="A2" s="104"/>
      <c r="B2" s="105" t="s">
        <v>18</v>
      </c>
      <c r="C2" s="104" t="s">
        <v>19</v>
      </c>
      <c r="D2" s="104" t="s">
        <v>20</v>
      </c>
      <c r="E2" s="104" t="s">
        <v>21</v>
      </c>
      <c r="F2" s="104" t="s">
        <v>22</v>
      </c>
      <c r="G2" s="104" t="s">
        <v>23</v>
      </c>
      <c r="H2" s="105" t="s">
        <v>24</v>
      </c>
      <c r="I2" s="105" t="s">
        <v>25</v>
      </c>
      <c r="J2" s="105" t="s">
        <v>26</v>
      </c>
      <c r="K2" s="105" t="s">
        <v>27</v>
      </c>
      <c r="L2" s="105" t="s">
        <v>28</v>
      </c>
      <c r="M2" s="105" t="s">
        <v>29</v>
      </c>
      <c r="N2" s="105" t="s">
        <v>30</v>
      </c>
      <c r="O2" s="104" t="s">
        <v>31</v>
      </c>
      <c r="P2" s="105" t="s">
        <v>32</v>
      </c>
      <c r="Q2" s="105" t="s">
        <v>33</v>
      </c>
      <c r="R2" s="105" t="s">
        <v>34</v>
      </c>
      <c r="S2" s="105" t="s">
        <v>35</v>
      </c>
      <c r="U2" s="105" t="s">
        <v>36</v>
      </c>
      <c r="V2" s="105" t="s">
        <v>37</v>
      </c>
      <c r="W2" s="105" t="s">
        <v>38</v>
      </c>
      <c r="X2" s="105" t="s">
        <v>39</v>
      </c>
    </row>
    <row r="3" spans="1:24" ht="52">
      <c r="A3" s="19">
        <v>1</v>
      </c>
      <c r="B3" s="20" t="s">
        <v>366</v>
      </c>
      <c r="C3" s="20" t="s">
        <v>376</v>
      </c>
      <c r="D3" s="20" t="s">
        <v>50</v>
      </c>
      <c r="E3" s="21" t="s">
        <v>54</v>
      </c>
      <c r="F3" s="22" t="s">
        <v>54</v>
      </c>
      <c r="G3" s="22" t="s">
        <v>54</v>
      </c>
      <c r="H3" s="23">
        <v>42779</v>
      </c>
      <c r="I3" s="23">
        <v>42800</v>
      </c>
      <c r="J3" s="21">
        <f>NETWORKDAYS(H3,I3)</f>
        <v>16</v>
      </c>
      <c r="K3" s="22" t="s">
        <v>54</v>
      </c>
      <c r="L3" s="22" t="s">
        <v>55</v>
      </c>
      <c r="M3" s="30" t="str">
        <f>IF(E3="N",0, IF(AND(G3="P",F3="P",J3&gt;=15, K3="P", L3="P"), "PO", "JO"))</f>
        <v>JO</v>
      </c>
      <c r="N3" s="24" t="s">
        <v>54</v>
      </c>
      <c r="O3" s="25">
        <v>43089</v>
      </c>
      <c r="P3" s="26"/>
      <c r="Q3" s="59" t="s">
        <v>110</v>
      </c>
      <c r="R3" s="59" t="s">
        <v>111</v>
      </c>
      <c r="S3" s="22"/>
      <c r="U3" s="22">
        <v>34</v>
      </c>
      <c r="V3" s="22">
        <v>3</v>
      </c>
      <c r="W3" s="27">
        <v>7</v>
      </c>
      <c r="X3" s="78">
        <f>SUM(U3:W3)</f>
        <v>44</v>
      </c>
    </row>
    <row r="4" spans="1:24" ht="65">
      <c r="A4" s="19">
        <f>A3+1</f>
        <v>2</v>
      </c>
      <c r="B4" s="29" t="s">
        <v>367</v>
      </c>
      <c r="C4" s="20" t="s">
        <v>376</v>
      </c>
      <c r="D4" s="29" t="s">
        <v>52</v>
      </c>
      <c r="E4" s="21" t="s">
        <v>54</v>
      </c>
      <c r="F4" s="22" t="s">
        <v>54</v>
      </c>
      <c r="G4" s="31" t="s">
        <v>54</v>
      </c>
      <c r="H4" s="32">
        <v>42898</v>
      </c>
      <c r="I4" s="32">
        <v>42917</v>
      </c>
      <c r="J4" s="30">
        <f>NETWORKDAYS(H4,I4)</f>
        <v>15</v>
      </c>
      <c r="K4" s="31" t="s">
        <v>54</v>
      </c>
      <c r="L4" s="33" t="s">
        <v>55</v>
      </c>
      <c r="M4" s="30" t="str">
        <f t="shared" ref="M4:M12" si="0">IF(E4="N",0, IF(AND(G4="P",F4="P",J4&gt;=15, K4="P", L4="P"), "PO", "JO"))</f>
        <v>JO</v>
      </c>
      <c r="N4" s="33" t="s">
        <v>54</v>
      </c>
      <c r="O4" s="34">
        <v>43027</v>
      </c>
      <c r="P4" s="35"/>
      <c r="Q4" s="40" t="s">
        <v>377</v>
      </c>
      <c r="R4" s="36" t="s">
        <v>103</v>
      </c>
      <c r="S4" s="31">
        <v>0</v>
      </c>
      <c r="U4" s="31">
        <v>0</v>
      </c>
      <c r="V4" s="31">
        <v>0</v>
      </c>
      <c r="W4" s="37">
        <v>0</v>
      </c>
      <c r="X4" s="60">
        <f t="shared" ref="X4:X9" si="1">SUM(U4:W4)</f>
        <v>0</v>
      </c>
    </row>
    <row r="5" spans="1:24" ht="52">
      <c r="A5" s="19">
        <f t="shared" ref="A5:A12" si="2">A4+1</f>
        <v>3</v>
      </c>
      <c r="B5" s="38" t="s">
        <v>368</v>
      </c>
      <c r="C5" s="20" t="s">
        <v>376</v>
      </c>
      <c r="D5" s="29" t="s">
        <v>49</v>
      </c>
      <c r="E5" s="21" t="s">
        <v>54</v>
      </c>
      <c r="F5" s="22" t="s">
        <v>54</v>
      </c>
      <c r="G5" s="31" t="s">
        <v>54</v>
      </c>
      <c r="H5" s="32">
        <v>42843</v>
      </c>
      <c r="I5" s="32">
        <v>42865</v>
      </c>
      <c r="J5" s="30">
        <f t="shared" ref="J5:J8" si="3">NETWORKDAYS(H5,I5)</f>
        <v>17</v>
      </c>
      <c r="K5" s="31" t="s">
        <v>54</v>
      </c>
      <c r="L5" s="33" t="s">
        <v>54</v>
      </c>
      <c r="M5" s="30" t="str">
        <f t="shared" si="0"/>
        <v>PO</v>
      </c>
      <c r="N5" s="33" t="s">
        <v>54</v>
      </c>
      <c r="O5" s="34">
        <v>43084</v>
      </c>
      <c r="Q5" s="40" t="s">
        <v>116</v>
      </c>
      <c r="R5" s="40" t="s">
        <v>378</v>
      </c>
      <c r="S5" s="31">
        <v>26</v>
      </c>
      <c r="U5" s="31">
        <v>16</v>
      </c>
      <c r="V5" s="31">
        <v>3</v>
      </c>
      <c r="W5" s="37">
        <v>2</v>
      </c>
      <c r="X5" s="60">
        <f>SUM(U5:W5)</f>
        <v>21</v>
      </c>
    </row>
    <row r="6" spans="1:24" ht="104">
      <c r="A6" s="19">
        <f t="shared" si="2"/>
        <v>4</v>
      </c>
      <c r="B6" s="29" t="s">
        <v>369</v>
      </c>
      <c r="C6" s="20" t="s">
        <v>376</v>
      </c>
      <c r="D6" s="29" t="s">
        <v>52</v>
      </c>
      <c r="E6" s="21" t="s">
        <v>54</v>
      </c>
      <c r="F6" s="22" t="s">
        <v>54</v>
      </c>
      <c r="G6" s="31" t="s">
        <v>54</v>
      </c>
      <c r="H6" s="32">
        <v>42837</v>
      </c>
      <c r="I6" s="32">
        <v>42860</v>
      </c>
      <c r="J6" s="30">
        <f t="shared" si="3"/>
        <v>18</v>
      </c>
      <c r="K6" s="31" t="s">
        <v>54</v>
      </c>
      <c r="L6" s="33" t="s">
        <v>55</v>
      </c>
      <c r="M6" s="30" t="str">
        <f t="shared" si="0"/>
        <v>JO</v>
      </c>
      <c r="N6" s="33" t="s">
        <v>54</v>
      </c>
      <c r="O6" s="34">
        <v>43070</v>
      </c>
      <c r="Q6" s="40" t="s">
        <v>122</v>
      </c>
      <c r="R6" s="40" t="s">
        <v>103</v>
      </c>
      <c r="S6" s="31">
        <v>0</v>
      </c>
      <c r="U6" s="31">
        <v>0</v>
      </c>
      <c r="V6" s="31">
        <v>0</v>
      </c>
      <c r="W6" s="37">
        <v>0</v>
      </c>
      <c r="X6" s="60">
        <f t="shared" si="1"/>
        <v>0</v>
      </c>
    </row>
    <row r="7" spans="1:24" ht="91">
      <c r="A7" s="19">
        <f t="shared" si="2"/>
        <v>5</v>
      </c>
      <c r="B7" s="39" t="s">
        <v>370</v>
      </c>
      <c r="C7" s="20" t="s">
        <v>376</v>
      </c>
      <c r="D7" s="29" t="s">
        <v>49</v>
      </c>
      <c r="E7" s="21" t="s">
        <v>54</v>
      </c>
      <c r="F7" s="22" t="s">
        <v>54</v>
      </c>
      <c r="G7" s="31" t="s">
        <v>54</v>
      </c>
      <c r="H7" s="32">
        <v>42768</v>
      </c>
      <c r="I7" s="32">
        <v>42790</v>
      </c>
      <c r="J7" s="30">
        <f t="shared" si="3"/>
        <v>17</v>
      </c>
      <c r="K7" s="31" t="s">
        <v>54</v>
      </c>
      <c r="L7" s="33" t="s">
        <v>54</v>
      </c>
      <c r="M7" s="30" t="str">
        <f t="shared" si="0"/>
        <v>PO</v>
      </c>
      <c r="N7" s="33" t="s">
        <v>54</v>
      </c>
      <c r="O7" s="34">
        <v>42870</v>
      </c>
      <c r="Q7" s="40" t="s">
        <v>116</v>
      </c>
      <c r="R7" s="40" t="s">
        <v>378</v>
      </c>
      <c r="S7" s="31">
        <v>122</v>
      </c>
      <c r="U7" s="31">
        <v>20</v>
      </c>
      <c r="V7" s="31">
        <v>11</v>
      </c>
      <c r="W7" s="37">
        <v>7</v>
      </c>
      <c r="X7" s="60">
        <f t="shared" si="1"/>
        <v>38</v>
      </c>
    </row>
    <row r="8" spans="1:24" ht="52">
      <c r="A8" s="19">
        <f t="shared" si="2"/>
        <v>6</v>
      </c>
      <c r="B8" s="39" t="s">
        <v>371</v>
      </c>
      <c r="C8" s="20" t="s">
        <v>376</v>
      </c>
      <c r="D8" s="29" t="s">
        <v>49</v>
      </c>
      <c r="E8" s="21" t="s">
        <v>54</v>
      </c>
      <c r="F8" s="22" t="s">
        <v>54</v>
      </c>
      <c r="G8" s="31" t="s">
        <v>54</v>
      </c>
      <c r="H8" s="32">
        <v>42768</v>
      </c>
      <c r="I8" s="32">
        <v>42790</v>
      </c>
      <c r="J8" s="30">
        <f t="shared" si="3"/>
        <v>17</v>
      </c>
      <c r="K8" s="31" t="s">
        <v>54</v>
      </c>
      <c r="L8" s="33" t="s">
        <v>54</v>
      </c>
      <c r="M8" s="30" t="str">
        <f t="shared" si="0"/>
        <v>PO</v>
      </c>
      <c r="N8" s="31" t="s">
        <v>54</v>
      </c>
      <c r="O8" s="32">
        <v>42870</v>
      </c>
      <c r="Q8" s="40" t="s">
        <v>116</v>
      </c>
      <c r="R8" s="40" t="s">
        <v>378</v>
      </c>
      <c r="S8" s="31">
        <v>122</v>
      </c>
      <c r="U8" s="31">
        <v>24</v>
      </c>
      <c r="V8" s="31">
        <v>17</v>
      </c>
      <c r="W8" s="37">
        <v>15</v>
      </c>
      <c r="X8" s="60">
        <f t="shared" si="1"/>
        <v>56</v>
      </c>
    </row>
    <row r="9" spans="1:24" ht="91">
      <c r="A9" s="19">
        <f t="shared" si="2"/>
        <v>7</v>
      </c>
      <c r="B9" s="39" t="s">
        <v>372</v>
      </c>
      <c r="C9" s="20" t="s">
        <v>376</v>
      </c>
      <c r="D9" s="29" t="s">
        <v>49</v>
      </c>
      <c r="E9" s="21" t="s">
        <v>54</v>
      </c>
      <c r="F9" s="22" t="s">
        <v>54</v>
      </c>
      <c r="G9" s="31" t="s">
        <v>54</v>
      </c>
      <c r="H9" s="32">
        <v>43075</v>
      </c>
      <c r="I9" s="32">
        <v>43096</v>
      </c>
      <c r="J9" s="30">
        <f>NETWORKDAYS(H9,I9)</f>
        <v>16</v>
      </c>
      <c r="K9" s="31" t="s">
        <v>54</v>
      </c>
      <c r="L9" s="33" t="s">
        <v>54</v>
      </c>
      <c r="M9" s="30" t="str">
        <f t="shared" si="0"/>
        <v>PO</v>
      </c>
      <c r="N9" s="31" t="s">
        <v>55</v>
      </c>
      <c r="O9" s="32"/>
      <c r="Q9" s="40" t="s">
        <v>116</v>
      </c>
      <c r="R9" s="40" t="s">
        <v>378</v>
      </c>
      <c r="S9" s="31">
        <f>28+14</f>
        <v>42</v>
      </c>
      <c r="U9" s="31">
        <v>4</v>
      </c>
      <c r="V9" s="31">
        <v>10</v>
      </c>
      <c r="W9" s="37">
        <v>0</v>
      </c>
      <c r="X9" s="60">
        <f t="shared" si="1"/>
        <v>14</v>
      </c>
    </row>
    <row r="10" spans="1:24" ht="39">
      <c r="A10" s="19">
        <f t="shared" si="2"/>
        <v>8</v>
      </c>
      <c r="B10" s="39" t="s">
        <v>373</v>
      </c>
      <c r="C10" s="20" t="s">
        <v>376</v>
      </c>
      <c r="D10" s="29" t="s">
        <v>47</v>
      </c>
      <c r="E10" s="21" t="s">
        <v>54</v>
      </c>
      <c r="F10" s="22" t="s">
        <v>54</v>
      </c>
      <c r="G10" s="31" t="s">
        <v>55</v>
      </c>
      <c r="K10" s="31" t="s">
        <v>55</v>
      </c>
      <c r="L10" s="31" t="s">
        <v>55</v>
      </c>
      <c r="M10" s="30" t="str">
        <f t="shared" si="0"/>
        <v>JO</v>
      </c>
      <c r="N10" s="33" t="s">
        <v>54</v>
      </c>
      <c r="O10" s="34"/>
      <c r="U10">
        <f>SUM(U3:U9)</f>
        <v>98</v>
      </c>
      <c r="V10">
        <f>SUM(V3:V9)</f>
        <v>44</v>
      </c>
      <c r="W10">
        <f>SUM(W3:W9)</f>
        <v>31</v>
      </c>
      <c r="X10" s="113">
        <f>SUM(U10:W10)</f>
        <v>173</v>
      </c>
    </row>
    <row r="11" spans="1:24" ht="143">
      <c r="A11" s="19">
        <f t="shared" si="2"/>
        <v>9</v>
      </c>
      <c r="B11" s="29" t="s">
        <v>374</v>
      </c>
      <c r="C11" s="20" t="s">
        <v>376</v>
      </c>
      <c r="D11" s="29" t="s">
        <v>51</v>
      </c>
      <c r="E11" s="21" t="s">
        <v>54</v>
      </c>
      <c r="F11" s="22" t="s">
        <v>54</v>
      </c>
      <c r="G11" s="31" t="s">
        <v>55</v>
      </c>
      <c r="K11" s="31" t="s">
        <v>55</v>
      </c>
      <c r="L11" s="31" t="s">
        <v>55</v>
      </c>
      <c r="M11" s="30" t="str">
        <f t="shared" si="0"/>
        <v>JO</v>
      </c>
      <c r="N11" s="31" t="s">
        <v>54</v>
      </c>
      <c r="O11" s="32">
        <v>43096</v>
      </c>
    </row>
    <row r="12" spans="1:24" ht="117">
      <c r="A12" s="19">
        <f t="shared" si="2"/>
        <v>10</v>
      </c>
      <c r="B12" s="39" t="s">
        <v>375</v>
      </c>
      <c r="C12" s="20" t="s">
        <v>376</v>
      </c>
      <c r="D12" s="29" t="s">
        <v>50</v>
      </c>
      <c r="E12" s="21" t="s">
        <v>54</v>
      </c>
      <c r="F12" s="22" t="s">
        <v>54</v>
      </c>
      <c r="G12" s="31" t="s">
        <v>55</v>
      </c>
      <c r="K12" s="31" t="s">
        <v>55</v>
      </c>
      <c r="L12" s="31" t="s">
        <v>55</v>
      </c>
      <c r="M12" s="30" t="str">
        <f t="shared" si="0"/>
        <v>JO</v>
      </c>
      <c r="N12" s="31" t="s">
        <v>54</v>
      </c>
      <c r="O12" s="32">
        <v>43084</v>
      </c>
    </row>
    <row r="14" spans="1:24">
      <c r="S14">
        <f>SUM(S3:S13)</f>
        <v>312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H47"/>
  <sheetViews>
    <sheetView workbookViewId="0"/>
  </sheetViews>
  <sheetFormatPr baseColWidth="10" defaultRowHeight="15"/>
  <sheetData>
    <row r="2" spans="2:8" ht="75">
      <c r="B2" s="73" t="s">
        <v>78</v>
      </c>
      <c r="C2" s="48">
        <f>COUNTA(ZKM!B3:B22)</f>
        <v>15</v>
      </c>
    </row>
    <row r="3" spans="2:8">
      <c r="B3" s="50" t="s">
        <v>44</v>
      </c>
      <c r="C3" s="74">
        <f>COUNTIF(ZKM!D:D, B3)</f>
        <v>0</v>
      </c>
    </row>
    <row r="4" spans="2:8">
      <c r="B4" s="49" t="s">
        <v>47</v>
      </c>
      <c r="C4" s="74">
        <f>COUNTIF(ZKM!D:D, B4)</f>
        <v>1</v>
      </c>
    </row>
    <row r="5" spans="2:8">
      <c r="B5" s="49" t="s">
        <v>49</v>
      </c>
      <c r="C5" s="74">
        <f>COUNTIF(ZKM!D:D, B5)</f>
        <v>2</v>
      </c>
    </row>
    <row r="6" spans="2:8">
      <c r="B6" s="49" t="s">
        <v>50</v>
      </c>
      <c r="C6" s="74">
        <f>COUNTIF(ZKM!D:D, B6)</f>
        <v>3</v>
      </c>
    </row>
    <row r="7" spans="2:8">
      <c r="B7" s="49" t="s">
        <v>51</v>
      </c>
      <c r="C7" s="74">
        <f>COUNTIF(ZKM!D:D, B7)</f>
        <v>2</v>
      </c>
    </row>
    <row r="8" spans="2:8">
      <c r="B8" s="49" t="s">
        <v>52</v>
      </c>
      <c r="C8" s="74">
        <f>COUNTIF(ZKM!D:D, B8)</f>
        <v>3</v>
      </c>
    </row>
    <row r="9" spans="2:8">
      <c r="B9" s="49" t="s">
        <v>75</v>
      </c>
      <c r="C9" s="74">
        <f>COUNTIF(ZKM!D:D, B9)</f>
        <v>2</v>
      </c>
    </row>
    <row r="10" spans="2:8" ht="60">
      <c r="B10" s="51" t="s">
        <v>45</v>
      </c>
      <c r="C10" s="74">
        <f>COUNTIF(ZKM!D:D, B10)</f>
        <v>0</v>
      </c>
    </row>
    <row r="11" spans="2:8">
      <c r="B11" s="49" t="s">
        <v>46</v>
      </c>
      <c r="C11" s="74">
        <f>COUNTIF(ZKM!D:D, B11)</f>
        <v>0</v>
      </c>
    </row>
    <row r="12" spans="2:8">
      <c r="B12" s="49" t="s">
        <v>48</v>
      </c>
      <c r="C12" s="74">
        <f>COUNTIF(ZKM!D:D, B12)</f>
        <v>1</v>
      </c>
      <c r="E12" s="52"/>
    </row>
    <row r="13" spans="2:8">
      <c r="B13" s="49" t="s">
        <v>53</v>
      </c>
      <c r="C13" s="74">
        <f>COUNTIF(ZKM!D:D, B13)</f>
        <v>1</v>
      </c>
    </row>
    <row r="14" spans="2:8">
      <c r="B14" s="49" t="s">
        <v>73</v>
      </c>
      <c r="C14" s="74">
        <f>COUNTIF(ZKM!D:D, B14)</f>
        <v>0</v>
      </c>
    </row>
    <row r="15" spans="2:8">
      <c r="B15" s="49" t="s">
        <v>74</v>
      </c>
      <c r="C15" s="74">
        <f>COUNTIF(ZKM!D:D, B15)</f>
        <v>0</v>
      </c>
      <c r="H15" s="53"/>
    </row>
    <row r="16" spans="2:8">
      <c r="C16" s="75"/>
      <c r="H16" s="53"/>
    </row>
    <row r="17" spans="2:8">
      <c r="C17" s="75"/>
      <c r="H17" s="53"/>
    </row>
    <row r="18" spans="2:8" ht="120">
      <c r="B18" s="73" t="s">
        <v>79</v>
      </c>
      <c r="C18" s="54">
        <f>SUM(C19:C29)</f>
        <v>15</v>
      </c>
      <c r="E18" s="73" t="s">
        <v>80</v>
      </c>
      <c r="F18" s="54">
        <f>SUM(F19:F29)</f>
        <v>14</v>
      </c>
      <c r="H18" s="55"/>
    </row>
    <row r="19" spans="2:8">
      <c r="B19" s="50" t="s">
        <v>44</v>
      </c>
      <c r="C19" s="74">
        <f>COUNTIF(ZKM!D:D, B19)</f>
        <v>0</v>
      </c>
      <c r="E19" s="50" t="s">
        <v>44</v>
      </c>
      <c r="F19" s="74">
        <f>COUNTIFS(ZKM!D:D, 'KP Raporti vjetor'!E19, ZKM!M:M, "PO")</f>
        <v>0</v>
      </c>
    </row>
    <row r="20" spans="2:8">
      <c r="B20" s="49" t="s">
        <v>47</v>
      </c>
      <c r="C20" s="74">
        <f>COUNTIF(ZKM!D:D, B20)</f>
        <v>1</v>
      </c>
      <c r="E20" s="49" t="s">
        <v>47</v>
      </c>
      <c r="F20" s="74">
        <f>COUNTIFS(ZKM!D:D, 'KP Raporti vjetor'!E20, ZKM!M:M, "PO")</f>
        <v>1</v>
      </c>
    </row>
    <row r="21" spans="2:8">
      <c r="B21" s="49" t="s">
        <v>49</v>
      </c>
      <c r="C21" s="74">
        <f>COUNTIF(ZKM!D:D, B21)</f>
        <v>2</v>
      </c>
      <c r="E21" s="49" t="s">
        <v>49</v>
      </c>
      <c r="F21" s="74">
        <f>COUNTIFS(ZKM!D:D, 'KP Raporti vjetor'!E21, ZKM!M:M, "PO")</f>
        <v>2</v>
      </c>
    </row>
    <row r="22" spans="2:8">
      <c r="B22" s="49" t="s">
        <v>50</v>
      </c>
      <c r="C22" s="74">
        <f>COUNTIF(ZKM!D:D, B22)</f>
        <v>3</v>
      </c>
      <c r="E22" s="49" t="s">
        <v>50</v>
      </c>
      <c r="F22" s="74">
        <f>COUNTIFS(ZKM!D:D, 'KP Raporti vjetor'!E22, ZKM!M:M, "PO")</f>
        <v>3</v>
      </c>
    </row>
    <row r="23" spans="2:8">
      <c r="B23" s="49" t="s">
        <v>51</v>
      </c>
      <c r="C23" s="74">
        <f>COUNTIF(ZKM!D:D, B23)</f>
        <v>2</v>
      </c>
      <c r="E23" s="49" t="s">
        <v>51</v>
      </c>
      <c r="F23" s="74">
        <f>COUNTIFS(ZKM!D:D, 'KP Raporti vjetor'!E23, ZKM!M:M, "PO")</f>
        <v>2</v>
      </c>
    </row>
    <row r="24" spans="2:8">
      <c r="B24" s="49" t="s">
        <v>52</v>
      </c>
      <c r="C24" s="74">
        <f>COUNTIF(ZKM!D:D, B24)</f>
        <v>3</v>
      </c>
      <c r="E24" s="49" t="s">
        <v>52</v>
      </c>
      <c r="F24" s="74">
        <f>COUNTIFS(ZKM!D:D, 'KP Raporti vjetor'!E24, ZKM!M:M, "PO")</f>
        <v>3</v>
      </c>
    </row>
    <row r="25" spans="2:8">
      <c r="B25" s="49" t="s">
        <v>75</v>
      </c>
      <c r="C25" s="74">
        <f>COUNTIF(ZKM!D:D, B25)</f>
        <v>2</v>
      </c>
      <c r="E25" s="49" t="s">
        <v>75</v>
      </c>
      <c r="F25" s="74">
        <f>COUNTIFS(ZKM!D:D, 'KP Raporti vjetor'!E25, ZKM!M:M, "PO")</f>
        <v>2</v>
      </c>
    </row>
    <row r="26" spans="2:8" ht="60">
      <c r="B26" s="51" t="s">
        <v>45</v>
      </c>
      <c r="C26" s="74">
        <f>COUNTIF(ZKM!D:D, B26)</f>
        <v>0</v>
      </c>
      <c r="E26" s="51" t="s">
        <v>45</v>
      </c>
      <c r="F26" s="74">
        <f>COUNTIFS(ZKM!D:D, 'KP Raporti vjetor'!E26, ZKM!M:M, "PO")</f>
        <v>0</v>
      </c>
    </row>
    <row r="27" spans="2:8">
      <c r="B27" s="49" t="s">
        <v>46</v>
      </c>
      <c r="C27" s="74">
        <f>COUNTIF(ZKM!D:D, B27)</f>
        <v>0</v>
      </c>
      <c r="E27" s="49" t="s">
        <v>46</v>
      </c>
      <c r="F27" s="74">
        <f>COUNTIFS(ZKM!D:D, 'KP Raporti vjetor'!E27, ZKM!M:M, "PO")</f>
        <v>0</v>
      </c>
    </row>
    <row r="28" spans="2:8">
      <c r="B28" s="49" t="s">
        <v>48</v>
      </c>
      <c r="C28" s="74">
        <f>COUNTIF(ZKM!D:D, B28)</f>
        <v>1</v>
      </c>
      <c r="E28" s="49" t="s">
        <v>48</v>
      </c>
      <c r="F28" s="74">
        <f>COUNTIFS(ZKM!D:D, 'KP Raporti vjetor'!E28, ZKM!M:M, "PO")</f>
        <v>0</v>
      </c>
    </row>
    <row r="29" spans="2:8">
      <c r="B29" s="49" t="s">
        <v>53</v>
      </c>
      <c r="C29" s="74">
        <f>COUNTIF(ZKM!D:D, B29)</f>
        <v>1</v>
      </c>
      <c r="E29" s="49" t="s">
        <v>53</v>
      </c>
      <c r="F29" s="74">
        <f>COUNTIFS(ZKM!D:D, 'KP Raporti vjetor'!E29, ZKM!M:M, "PO")</f>
        <v>1</v>
      </c>
    </row>
    <row r="30" spans="2:8">
      <c r="C30" s="51"/>
      <c r="F30" s="56"/>
    </row>
    <row r="34" spans="2:3" ht="135">
      <c r="B34" s="73" t="s">
        <v>81</v>
      </c>
      <c r="C34" s="48">
        <f>SUM(C35:C47)</f>
        <v>1</v>
      </c>
    </row>
    <row r="35" spans="2:3" ht="75">
      <c r="B35" s="56" t="s">
        <v>44</v>
      </c>
      <c r="C35" s="74">
        <f>COUNTIFS(ZKM!D:D, 'KP Raporti vjetor'!B35, ZKM!M:M, "JO")</f>
        <v>0</v>
      </c>
    </row>
    <row r="36" spans="2:3">
      <c r="B36" s="50" t="s">
        <v>47</v>
      </c>
      <c r="C36" s="74">
        <f>COUNTIFS(ZKM!D:D, 'KP Raporti vjetor'!B36, ZKM!M:M, "JO")</f>
        <v>0</v>
      </c>
    </row>
    <row r="37" spans="2:3" ht="45">
      <c r="B37" s="56" t="s">
        <v>49</v>
      </c>
      <c r="C37" s="74">
        <f>COUNTIFS(ZKM!D:D, 'KP Raporti vjetor'!B37, ZKM!M:M, "JO")</f>
        <v>0</v>
      </c>
    </row>
    <row r="38" spans="2:3">
      <c r="B38" s="50" t="s">
        <v>50</v>
      </c>
      <c r="C38" s="74">
        <f>COUNTIFS(ZKM!D:D, 'KP Raporti vjetor'!B38, ZKM!M:M, "JO")</f>
        <v>0</v>
      </c>
    </row>
    <row r="39" spans="2:3">
      <c r="B39" s="50" t="s">
        <v>51</v>
      </c>
      <c r="C39" s="74">
        <f>COUNTIFS(ZKM!D:D, 'KP Raporti vjetor'!B39, ZKM!M:M, "JO")</f>
        <v>0</v>
      </c>
    </row>
    <row r="40" spans="2:3">
      <c r="B40" s="50" t="s">
        <v>52</v>
      </c>
      <c r="C40" s="74">
        <f>COUNTIFS(ZKM!D:D, 'KP Raporti vjetor'!B40, ZKM!M:M, "JO")</f>
        <v>0</v>
      </c>
    </row>
    <row r="41" spans="2:3">
      <c r="B41" s="50" t="s">
        <v>75</v>
      </c>
      <c r="C41" s="74">
        <f>COUNTIFS(ZKM!D:D, 'KP Raporti vjetor'!B41, ZKM!M:M, "JO")</f>
        <v>0</v>
      </c>
    </row>
    <row r="42" spans="2:3">
      <c r="B42" s="49" t="s">
        <v>45</v>
      </c>
      <c r="C42" s="74">
        <f>COUNTIFS(ZKM!D:D, 'KP Raporti vjetor'!B42, ZKM!M:M, "JO")</f>
        <v>0</v>
      </c>
    </row>
    <row r="43" spans="2:3">
      <c r="B43" s="49" t="s">
        <v>46</v>
      </c>
      <c r="C43" s="74">
        <f>COUNTIFS(ZKM!D:D, 'KP Raporti vjetor'!B43, ZKM!M:M, "JO")</f>
        <v>0</v>
      </c>
    </row>
    <row r="44" spans="2:3">
      <c r="B44" s="49" t="s">
        <v>48</v>
      </c>
      <c r="C44" s="74">
        <f>COUNTIFS(ZKM!D:D, 'KP Raporti vjetor'!B44, ZKM!M:M, "JO")</f>
        <v>1</v>
      </c>
    </row>
    <row r="45" spans="2:3">
      <c r="B45" s="49" t="s">
        <v>53</v>
      </c>
      <c r="C45" s="74">
        <f>COUNTIFS(ZKM!D:D, 'KP Raporti vjetor'!B45, ZKM!M:M, "JO")</f>
        <v>0</v>
      </c>
    </row>
    <row r="46" spans="2:3">
      <c r="B46" s="49" t="s">
        <v>73</v>
      </c>
      <c r="C46" s="74">
        <f>COUNTIFS(ZKM!D:D, 'KP Raporti vjetor'!B46, ZKM!M:M, "JO")</f>
        <v>0</v>
      </c>
    </row>
    <row r="47" spans="2:3">
      <c r="B47" s="49" t="s">
        <v>74</v>
      </c>
      <c r="C47" s="74">
        <f>COUNTIFS(ZKM!D:D, 'KP Raporti vjetor'!B47, ZKM!M:M, "JO")</f>
        <v>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2:H15"/>
  <sheetViews>
    <sheetView workbookViewId="0"/>
  </sheetViews>
  <sheetFormatPr baseColWidth="10" defaultRowHeight="15"/>
  <sheetData>
    <row r="2" spans="2:8">
      <c r="B2" s="6" t="s">
        <v>8</v>
      </c>
      <c r="C2" s="6"/>
      <c r="D2" s="6"/>
      <c r="E2" s="6"/>
      <c r="F2" s="6"/>
    </row>
    <row r="4" spans="2:8">
      <c r="B4" s="2" t="s">
        <v>4</v>
      </c>
    </row>
    <row r="6" spans="2:8">
      <c r="B6" s="62" t="s">
        <v>9</v>
      </c>
      <c r="C6" s="63">
        <f>SUM(C7:C9)</f>
        <v>4</v>
      </c>
      <c r="F6" s="62" t="s">
        <v>77</v>
      </c>
      <c r="G6" s="63">
        <f>SUM(G7:G9)</f>
        <v>7</v>
      </c>
    </row>
    <row r="7" spans="2:8">
      <c r="B7" s="3" t="s">
        <v>49</v>
      </c>
      <c r="C7" s="4">
        <f>COUNTIFS(ZKM!D:D,B7, ZKM!N:N, "P")</f>
        <v>1</v>
      </c>
      <c r="D7" s="1"/>
      <c r="F7" s="3" t="s">
        <v>49</v>
      </c>
      <c r="G7" s="4">
        <f>COUNTIFS(ZKM!D:D, F7, ZKM!M:M, "PO")</f>
        <v>2</v>
      </c>
      <c r="H7" s="1"/>
    </row>
    <row r="8" spans="2:8">
      <c r="B8" s="3" t="s">
        <v>50</v>
      </c>
      <c r="C8" s="4">
        <f>COUNTIFS(ZKM!D:D,B8, ZKM!N:N, "P")</f>
        <v>3</v>
      </c>
      <c r="D8" s="1"/>
      <c r="F8" s="3" t="s">
        <v>50</v>
      </c>
      <c r="G8" s="4">
        <f>COUNTIFS(ZKM!D:D, F8, ZKM!M:M, "PO")</f>
        <v>3</v>
      </c>
      <c r="H8" s="1"/>
    </row>
    <row r="9" spans="2:8">
      <c r="B9" s="3" t="s">
        <v>75</v>
      </c>
      <c r="C9" s="4">
        <f>COUNTIFS(ZKM!D:D,B9, ZKM!N:N, "P")</f>
        <v>0</v>
      </c>
      <c r="D9" s="1"/>
      <c r="F9" s="3" t="s">
        <v>75</v>
      </c>
      <c r="G9" s="4">
        <f>COUNTIFS(ZKM!D:D, F9, ZKM!M:M, "PO")</f>
        <v>2</v>
      </c>
      <c r="H9" s="1"/>
    </row>
    <row r="12" spans="2:8">
      <c r="B12" s="64" t="s">
        <v>10</v>
      </c>
      <c r="C12" s="65">
        <f>G6/C6</f>
        <v>1.75</v>
      </c>
    </row>
    <row r="13" spans="2:8">
      <c r="B13" s="5" t="s">
        <v>5</v>
      </c>
    </row>
    <row r="14" spans="2:8" ht="135">
      <c r="B14" s="66" t="s">
        <v>76</v>
      </c>
      <c r="C14" s="67">
        <f>G6</f>
        <v>7</v>
      </c>
    </row>
    <row r="15" spans="2:8" ht="225">
      <c r="B15" s="68" t="s">
        <v>3</v>
      </c>
      <c r="C15" s="69">
        <f>C6</f>
        <v>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2:G37"/>
  <sheetViews>
    <sheetView workbookViewId="0"/>
  </sheetViews>
  <sheetFormatPr baseColWidth="10" defaultRowHeight="15"/>
  <sheetData>
    <row r="2" spans="2:7">
      <c r="B2" s="10" t="s">
        <v>0</v>
      </c>
      <c r="C2" s="10"/>
      <c r="D2" s="11" t="s">
        <v>7</v>
      </c>
      <c r="E2" s="11" t="s">
        <v>6</v>
      </c>
    </row>
    <row r="3" spans="2:7">
      <c r="B3" s="12" t="s">
        <v>44</v>
      </c>
      <c r="C3" s="57"/>
      <c r="D3" s="11" t="s">
        <v>54</v>
      </c>
      <c r="E3" s="11" t="s">
        <v>54</v>
      </c>
      <c r="F3" s="11" t="s">
        <v>1</v>
      </c>
      <c r="G3" s="11" t="s">
        <v>12</v>
      </c>
    </row>
    <row r="4" spans="2:7">
      <c r="B4" s="12" t="s">
        <v>47</v>
      </c>
      <c r="C4" s="57"/>
      <c r="D4" s="11" t="s">
        <v>55</v>
      </c>
      <c r="E4" s="11" t="s">
        <v>55</v>
      </c>
      <c r="F4" s="11" t="s">
        <v>2</v>
      </c>
      <c r="G4" s="11" t="s">
        <v>13</v>
      </c>
    </row>
    <row r="5" spans="2:7">
      <c r="B5" s="12" t="s">
        <v>49</v>
      </c>
      <c r="C5" s="58"/>
      <c r="G5" s="11">
        <v>0</v>
      </c>
    </row>
    <row r="6" spans="2:7">
      <c r="B6" s="12" t="s">
        <v>50</v>
      </c>
      <c r="C6" s="58"/>
    </row>
    <row r="7" spans="2:7">
      <c r="B7" s="12" t="s">
        <v>51</v>
      </c>
      <c r="C7" s="58"/>
    </row>
    <row r="8" spans="2:7">
      <c r="B8" s="12" t="s">
        <v>52</v>
      </c>
      <c r="C8" s="58"/>
    </row>
    <row r="9" spans="2:7">
      <c r="B9" s="12" t="s">
        <v>75</v>
      </c>
      <c r="C9" s="58"/>
    </row>
    <row r="10" spans="2:7" ht="57">
      <c r="B10" s="13" t="s">
        <v>45</v>
      </c>
      <c r="C10" s="57"/>
    </row>
    <row r="11" spans="2:7">
      <c r="B11" s="12" t="s">
        <v>46</v>
      </c>
      <c r="C11" s="57"/>
    </row>
    <row r="12" spans="2:7">
      <c r="B12" s="12" t="s">
        <v>48</v>
      </c>
      <c r="C12" s="58"/>
    </row>
    <row r="13" spans="2:7">
      <c r="B13" s="12" t="s">
        <v>53</v>
      </c>
    </row>
    <row r="14" spans="2:7">
      <c r="B14" s="12" t="s">
        <v>73</v>
      </c>
    </row>
    <row r="15" spans="2:7">
      <c r="B15" s="61" t="s">
        <v>74</v>
      </c>
    </row>
    <row r="18" spans="2:2">
      <c r="B18" s="14"/>
    </row>
    <row r="19" spans="2:2">
      <c r="B19" s="14"/>
    </row>
    <row r="23" spans="2:2">
      <c r="B23" s="11" t="s">
        <v>14</v>
      </c>
    </row>
    <row r="24" spans="2:2">
      <c r="B24" s="11" t="s">
        <v>54</v>
      </c>
    </row>
    <row r="25" spans="2:2">
      <c r="B25" s="11" t="s">
        <v>55</v>
      </c>
    </row>
    <row r="27" spans="2:2">
      <c r="B27" s="11" t="s">
        <v>15</v>
      </c>
    </row>
    <row r="28" spans="2:2">
      <c r="B28" s="11" t="s">
        <v>54</v>
      </c>
    </row>
    <row r="29" spans="2:2">
      <c r="B29" s="11" t="s">
        <v>55</v>
      </c>
    </row>
    <row r="31" spans="2:2">
      <c r="B31" s="11" t="s">
        <v>16</v>
      </c>
    </row>
    <row r="32" spans="2:2">
      <c r="B32" s="11" t="s">
        <v>54</v>
      </c>
    </row>
    <row r="33" spans="2:2">
      <c r="B33" s="11" t="s">
        <v>55</v>
      </c>
    </row>
    <row r="35" spans="2:2">
      <c r="B35" s="11" t="s">
        <v>17</v>
      </c>
    </row>
    <row r="36" spans="2:2">
      <c r="B36" s="11" t="s">
        <v>54</v>
      </c>
    </row>
    <row r="37" spans="2:2">
      <c r="B37" s="11" t="s">
        <v>55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F64556-C0B9-314F-85A5-0F8AF06A9357}">
  <dimension ref="A1:X10"/>
  <sheetViews>
    <sheetView tabSelected="1" workbookViewId="0">
      <selection activeCell="F5" sqref="F5"/>
    </sheetView>
  </sheetViews>
  <sheetFormatPr baseColWidth="10" defaultRowHeight="15"/>
  <sheetData>
    <row r="1" spans="1:24" ht="78">
      <c r="A1" s="16" t="s">
        <v>11</v>
      </c>
      <c r="B1" s="16" t="s">
        <v>40</v>
      </c>
      <c r="C1" s="16" t="s">
        <v>41</v>
      </c>
      <c r="D1" s="16" t="s">
        <v>42</v>
      </c>
      <c r="E1" s="15" t="s">
        <v>43</v>
      </c>
      <c r="F1" s="15" t="s">
        <v>62</v>
      </c>
      <c r="G1" s="15" t="s">
        <v>56</v>
      </c>
      <c r="H1" s="70" t="s">
        <v>163</v>
      </c>
      <c r="I1" s="70" t="s">
        <v>164</v>
      </c>
      <c r="J1" s="16" t="s">
        <v>59</v>
      </c>
      <c r="K1" s="16" t="s">
        <v>61</v>
      </c>
      <c r="L1" s="16" t="s">
        <v>60</v>
      </c>
      <c r="M1" s="16" t="s">
        <v>63</v>
      </c>
      <c r="N1" s="16" t="s">
        <v>64</v>
      </c>
      <c r="O1" s="70" t="s">
        <v>65</v>
      </c>
      <c r="P1" s="70" t="s">
        <v>66</v>
      </c>
      <c r="Q1" s="16" t="s">
        <v>67</v>
      </c>
      <c r="R1" s="16" t="s">
        <v>68</v>
      </c>
      <c r="S1" s="16" t="s">
        <v>69</v>
      </c>
      <c r="T1" s="71" t="s">
        <v>82</v>
      </c>
      <c r="U1" s="16" t="s">
        <v>70</v>
      </c>
      <c r="V1" s="16" t="s">
        <v>71</v>
      </c>
      <c r="W1" s="16" t="s">
        <v>72</v>
      </c>
      <c r="X1" s="77" t="s">
        <v>83</v>
      </c>
    </row>
    <row r="2" spans="1:24">
      <c r="A2" s="17"/>
      <c r="B2" s="18" t="s">
        <v>18</v>
      </c>
      <c r="C2" s="17" t="s">
        <v>19</v>
      </c>
      <c r="D2" s="17" t="s">
        <v>20</v>
      </c>
      <c r="E2" s="17" t="s">
        <v>21</v>
      </c>
      <c r="F2" s="17" t="s">
        <v>22</v>
      </c>
      <c r="G2" s="17" t="s">
        <v>23</v>
      </c>
      <c r="H2" s="18" t="s">
        <v>24</v>
      </c>
      <c r="I2" s="18" t="s">
        <v>25</v>
      </c>
      <c r="J2" s="18" t="s">
        <v>26</v>
      </c>
      <c r="K2" s="18" t="s">
        <v>27</v>
      </c>
      <c r="L2" s="18" t="s">
        <v>28</v>
      </c>
      <c r="M2" s="18" t="s">
        <v>29</v>
      </c>
      <c r="N2" s="18" t="s">
        <v>30</v>
      </c>
      <c r="O2" s="17" t="s">
        <v>31</v>
      </c>
      <c r="P2" s="18" t="s">
        <v>32</v>
      </c>
      <c r="Q2" s="18" t="s">
        <v>33</v>
      </c>
      <c r="R2" s="18" t="s">
        <v>34</v>
      </c>
      <c r="S2" s="18" t="s">
        <v>35</v>
      </c>
      <c r="T2" s="145"/>
      <c r="U2" s="18" t="s">
        <v>36</v>
      </c>
      <c r="V2" s="18" t="s">
        <v>37</v>
      </c>
      <c r="W2" s="18" t="s">
        <v>38</v>
      </c>
      <c r="X2" s="18" t="s">
        <v>39</v>
      </c>
    </row>
    <row r="3" spans="1:24" ht="130">
      <c r="A3" s="19"/>
      <c r="B3" s="20" t="s">
        <v>479</v>
      </c>
      <c r="C3" s="20" t="s">
        <v>480</v>
      </c>
      <c r="D3" s="20" t="s">
        <v>49</v>
      </c>
      <c r="E3" s="21" t="str">
        <f>MID(LEFT(D3,2),2,1)</f>
        <v>P</v>
      </c>
      <c r="F3" s="22" t="s">
        <v>54</v>
      </c>
      <c r="G3" s="22" t="s">
        <v>54</v>
      </c>
      <c r="H3" s="23">
        <v>42896</v>
      </c>
      <c r="I3" s="23" t="s">
        <v>481</v>
      </c>
      <c r="J3" s="21" t="e">
        <f>NETWORKDAYS(H3,I3)</f>
        <v>#VALUE!</v>
      </c>
      <c r="K3" s="22" t="s">
        <v>54</v>
      </c>
      <c r="L3" s="22" t="s">
        <v>54</v>
      </c>
      <c r="M3" s="30" t="e">
        <f>IF(E3="N",0, IF(AND(G3="P",F3="P",J3&gt;=15, K3="P", L3="P"), "PO", "JO"))</f>
        <v>#VALUE!</v>
      </c>
      <c r="N3" s="24" t="s">
        <v>54</v>
      </c>
      <c r="O3" s="25" t="s">
        <v>482</v>
      </c>
      <c r="P3" s="26"/>
      <c r="Q3" s="59" t="s">
        <v>483</v>
      </c>
      <c r="R3" s="59" t="s">
        <v>484</v>
      </c>
      <c r="S3" s="22">
        <v>6</v>
      </c>
      <c r="T3" s="8"/>
      <c r="U3" s="22">
        <v>4</v>
      </c>
      <c r="V3" s="22">
        <v>2</v>
      </c>
      <c r="W3" s="27">
        <v>1</v>
      </c>
      <c r="X3" s="78">
        <f>SUM(U3:W3)</f>
        <v>7</v>
      </c>
    </row>
    <row r="4" spans="1:24" ht="65">
      <c r="A4" s="28"/>
      <c r="B4" s="29" t="s">
        <v>485</v>
      </c>
      <c r="C4" s="29" t="s">
        <v>480</v>
      </c>
      <c r="D4" s="29" t="s">
        <v>49</v>
      </c>
      <c r="E4" s="30" t="str">
        <f>MID(LEFT(D4,2),2,1)</f>
        <v>P</v>
      </c>
      <c r="F4" s="31" t="s">
        <v>54</v>
      </c>
      <c r="G4" s="31" t="s">
        <v>54</v>
      </c>
      <c r="H4" s="32" t="s">
        <v>486</v>
      </c>
      <c r="I4" s="32">
        <v>42958</v>
      </c>
      <c r="J4" s="30" t="e">
        <f>NETWORKDAYS(H4,I4)</f>
        <v>#VALUE!</v>
      </c>
      <c r="K4" s="31" t="s">
        <v>54</v>
      </c>
      <c r="L4" s="33" t="s">
        <v>54</v>
      </c>
      <c r="M4" s="30" t="e">
        <f t="shared" ref="M4:M10" si="0">IF(E4="N",0, IF(AND(G4="P",F4="P",J4&gt;=15, K4="P", L4="P"), "PO", "JO"))</f>
        <v>#VALUE!</v>
      </c>
      <c r="N4" s="33" t="s">
        <v>54</v>
      </c>
      <c r="O4" s="34" t="s">
        <v>487</v>
      </c>
      <c r="P4" s="35"/>
      <c r="Q4" s="40" t="s">
        <v>488</v>
      </c>
      <c r="R4" s="59" t="s">
        <v>484</v>
      </c>
      <c r="S4" s="31">
        <v>1</v>
      </c>
      <c r="T4" s="8"/>
      <c r="U4" s="31">
        <v>0</v>
      </c>
      <c r="V4" s="31">
        <v>1</v>
      </c>
      <c r="W4" s="37">
        <v>5</v>
      </c>
      <c r="X4" s="60">
        <f t="shared" ref="X4:X10" si="1">SUM(U4:W4)</f>
        <v>6</v>
      </c>
    </row>
    <row r="5" spans="1:24" ht="65">
      <c r="A5" s="28"/>
      <c r="B5" s="38" t="s">
        <v>489</v>
      </c>
      <c r="C5" s="29" t="s">
        <v>480</v>
      </c>
      <c r="D5" s="29" t="s">
        <v>49</v>
      </c>
      <c r="E5" s="30" t="str">
        <f t="shared" ref="E5:E10" si="2">MID(LEFT(D5,2),2,1)</f>
        <v>P</v>
      </c>
      <c r="F5" s="31" t="s">
        <v>54</v>
      </c>
      <c r="G5" s="31" t="s">
        <v>54</v>
      </c>
      <c r="H5" s="32" t="s">
        <v>490</v>
      </c>
      <c r="I5" s="32">
        <v>42989</v>
      </c>
      <c r="J5" s="30" t="e">
        <f t="shared" ref="J5:J10" si="3">NETWORKDAYS(H5,I5)</f>
        <v>#VALUE!</v>
      </c>
      <c r="K5" s="31" t="s">
        <v>54</v>
      </c>
      <c r="L5" s="33" t="s">
        <v>55</v>
      </c>
      <c r="M5" s="30" t="e">
        <f t="shared" si="0"/>
        <v>#VALUE!</v>
      </c>
      <c r="N5" s="33" t="s">
        <v>54</v>
      </c>
      <c r="O5" s="34" t="s">
        <v>491</v>
      </c>
      <c r="P5" s="35"/>
      <c r="Q5" s="40" t="s">
        <v>488</v>
      </c>
      <c r="R5" s="40" t="s">
        <v>484</v>
      </c>
      <c r="S5" s="31">
        <v>1</v>
      </c>
      <c r="T5" s="8"/>
      <c r="U5" s="31">
        <v>2</v>
      </c>
      <c r="V5" s="31">
        <v>4</v>
      </c>
      <c r="W5" s="37">
        <v>1</v>
      </c>
      <c r="X5" s="60">
        <f t="shared" si="1"/>
        <v>7</v>
      </c>
    </row>
    <row r="6" spans="1:24" ht="143">
      <c r="A6" s="28"/>
      <c r="B6" s="29" t="s">
        <v>492</v>
      </c>
      <c r="C6" s="29" t="s">
        <v>480</v>
      </c>
      <c r="D6" s="29" t="s">
        <v>50</v>
      </c>
      <c r="E6" s="30" t="str">
        <f t="shared" si="2"/>
        <v>P</v>
      </c>
      <c r="F6" s="31" t="s">
        <v>54</v>
      </c>
      <c r="G6" s="31" t="s">
        <v>54</v>
      </c>
      <c r="H6" s="32" t="s">
        <v>493</v>
      </c>
      <c r="I6" s="32">
        <v>42989</v>
      </c>
      <c r="J6" s="30" t="e">
        <f t="shared" si="3"/>
        <v>#VALUE!</v>
      </c>
      <c r="K6" s="31" t="s">
        <v>54</v>
      </c>
      <c r="L6" s="33" t="s">
        <v>55</v>
      </c>
      <c r="M6" s="30" t="e">
        <f t="shared" si="0"/>
        <v>#VALUE!</v>
      </c>
      <c r="N6" s="33" t="s">
        <v>54</v>
      </c>
      <c r="O6" s="34" t="s">
        <v>491</v>
      </c>
      <c r="P6" s="35"/>
      <c r="Q6" s="40" t="s">
        <v>494</v>
      </c>
      <c r="R6" s="40" t="s">
        <v>484</v>
      </c>
      <c r="S6" s="31">
        <v>4</v>
      </c>
      <c r="T6" s="8"/>
      <c r="U6" s="31">
        <v>13</v>
      </c>
      <c r="V6" s="31">
        <v>5</v>
      </c>
      <c r="W6" s="37">
        <v>0</v>
      </c>
      <c r="X6" s="60">
        <f t="shared" si="1"/>
        <v>18</v>
      </c>
    </row>
    <row r="7" spans="1:24" ht="65">
      <c r="A7" s="28"/>
      <c r="B7" s="39" t="s">
        <v>495</v>
      </c>
      <c r="C7" s="29" t="s">
        <v>480</v>
      </c>
      <c r="D7" s="29" t="s">
        <v>50</v>
      </c>
      <c r="E7" s="30" t="str">
        <f t="shared" si="2"/>
        <v>P</v>
      </c>
      <c r="F7" s="31" t="s">
        <v>54</v>
      </c>
      <c r="G7" s="31" t="s">
        <v>54</v>
      </c>
      <c r="H7" s="32" t="s">
        <v>496</v>
      </c>
      <c r="I7" s="32" t="s">
        <v>482</v>
      </c>
      <c r="J7" s="30" t="e">
        <f t="shared" si="3"/>
        <v>#VALUE!</v>
      </c>
      <c r="K7" s="31" t="s">
        <v>54</v>
      </c>
      <c r="L7" s="33" t="s">
        <v>55</v>
      </c>
      <c r="M7" s="30" t="e">
        <f t="shared" si="0"/>
        <v>#VALUE!</v>
      </c>
      <c r="N7" s="33" t="s">
        <v>54</v>
      </c>
      <c r="O7" s="34">
        <v>43132</v>
      </c>
      <c r="P7" s="35"/>
      <c r="Q7" s="40" t="s">
        <v>494</v>
      </c>
      <c r="R7" s="40" t="s">
        <v>484</v>
      </c>
      <c r="S7" s="31">
        <v>2</v>
      </c>
      <c r="T7" s="8"/>
      <c r="U7" s="31">
        <v>7</v>
      </c>
      <c r="V7" s="31">
        <v>6</v>
      </c>
      <c r="W7" s="37">
        <v>0</v>
      </c>
      <c r="X7" s="60">
        <f t="shared" si="1"/>
        <v>13</v>
      </c>
    </row>
    <row r="8" spans="1:24" ht="65">
      <c r="A8" s="28"/>
      <c r="B8" s="39" t="s">
        <v>497</v>
      </c>
      <c r="C8" s="29" t="s">
        <v>480</v>
      </c>
      <c r="D8" s="29" t="s">
        <v>50</v>
      </c>
      <c r="E8" s="30" t="str">
        <f t="shared" si="2"/>
        <v>P</v>
      </c>
      <c r="F8" s="31" t="s">
        <v>54</v>
      </c>
      <c r="G8" s="31" t="s">
        <v>54</v>
      </c>
      <c r="H8" s="32" t="s">
        <v>496</v>
      </c>
      <c r="I8" s="32" t="s">
        <v>482</v>
      </c>
      <c r="J8" s="30" t="e">
        <f t="shared" si="3"/>
        <v>#VALUE!</v>
      </c>
      <c r="K8" s="31" t="s">
        <v>54</v>
      </c>
      <c r="L8" s="33" t="s">
        <v>55</v>
      </c>
      <c r="M8" s="30" t="e">
        <f t="shared" si="0"/>
        <v>#VALUE!</v>
      </c>
      <c r="N8" s="31" t="s">
        <v>54</v>
      </c>
      <c r="O8" s="32">
        <v>43132</v>
      </c>
      <c r="P8" s="42"/>
      <c r="Q8" s="40" t="s">
        <v>494</v>
      </c>
      <c r="R8" s="40" t="s">
        <v>484</v>
      </c>
      <c r="S8" s="31">
        <v>3</v>
      </c>
      <c r="T8" s="8"/>
      <c r="U8" s="31">
        <v>51</v>
      </c>
      <c r="V8" s="31">
        <v>0</v>
      </c>
      <c r="W8" s="37">
        <v>0</v>
      </c>
      <c r="X8" s="60">
        <f t="shared" si="1"/>
        <v>51</v>
      </c>
    </row>
    <row r="9" spans="1:24" ht="65">
      <c r="A9" s="28"/>
      <c r="B9" s="39" t="s">
        <v>498</v>
      </c>
      <c r="C9" s="29" t="s">
        <v>480</v>
      </c>
      <c r="D9" s="29" t="s">
        <v>50</v>
      </c>
      <c r="E9" s="30" t="str">
        <f t="shared" si="2"/>
        <v>P</v>
      </c>
      <c r="F9" s="31" t="s">
        <v>54</v>
      </c>
      <c r="G9" s="31" t="s">
        <v>54</v>
      </c>
      <c r="H9" s="32" t="s">
        <v>496</v>
      </c>
      <c r="I9" s="32" t="s">
        <v>482</v>
      </c>
      <c r="J9" s="30" t="e">
        <f>NETWORKDAYS(H9,I9)</f>
        <v>#VALUE!</v>
      </c>
      <c r="K9" s="31" t="s">
        <v>54</v>
      </c>
      <c r="L9" s="33" t="s">
        <v>55</v>
      </c>
      <c r="M9" s="30" t="e">
        <f t="shared" si="0"/>
        <v>#VALUE!</v>
      </c>
      <c r="N9" s="31" t="s">
        <v>54</v>
      </c>
      <c r="O9" s="32">
        <v>43132</v>
      </c>
      <c r="P9" s="42"/>
      <c r="Q9" s="40" t="s">
        <v>494</v>
      </c>
      <c r="R9" s="40" t="s">
        <v>484</v>
      </c>
      <c r="S9" s="31">
        <v>3</v>
      </c>
      <c r="T9" s="8"/>
      <c r="U9" s="31">
        <v>37</v>
      </c>
      <c r="V9" s="31">
        <v>9</v>
      </c>
      <c r="W9" s="37">
        <v>0</v>
      </c>
      <c r="X9" s="60">
        <f t="shared" si="1"/>
        <v>46</v>
      </c>
    </row>
    <row r="10" spans="1:24" ht="52">
      <c r="A10" s="28"/>
      <c r="B10" s="39" t="s">
        <v>499</v>
      </c>
      <c r="C10" s="29" t="s">
        <v>480</v>
      </c>
      <c r="D10" s="29" t="s">
        <v>50</v>
      </c>
      <c r="E10" s="30" t="str">
        <f t="shared" si="2"/>
        <v>P</v>
      </c>
      <c r="F10" s="31" t="s">
        <v>54</v>
      </c>
      <c r="G10" s="31" t="s">
        <v>54</v>
      </c>
      <c r="H10" s="32" t="s">
        <v>496</v>
      </c>
      <c r="I10" s="32" t="s">
        <v>482</v>
      </c>
      <c r="J10" s="60" t="e">
        <f t="shared" si="3"/>
        <v>#VALUE!</v>
      </c>
      <c r="K10" s="31" t="s">
        <v>54</v>
      </c>
      <c r="L10" s="31" t="s">
        <v>55</v>
      </c>
      <c r="M10" s="30" t="e">
        <f t="shared" si="0"/>
        <v>#VALUE!</v>
      </c>
      <c r="N10" s="33" t="s">
        <v>54</v>
      </c>
      <c r="O10" s="34">
        <v>43132</v>
      </c>
      <c r="P10" s="42"/>
      <c r="Q10" s="38" t="s">
        <v>494</v>
      </c>
      <c r="R10" s="38" t="s">
        <v>484</v>
      </c>
      <c r="S10" s="31">
        <v>3</v>
      </c>
      <c r="T10" s="8"/>
      <c r="U10" s="31">
        <v>25</v>
      </c>
      <c r="V10" s="31">
        <v>10</v>
      </c>
      <c r="W10" s="37">
        <v>0</v>
      </c>
      <c r="X10" s="60">
        <f t="shared" si="1"/>
        <v>35</v>
      </c>
    </row>
  </sheetData>
  <dataValidations count="6">
    <dataValidation type="list" allowBlank="1" showInputMessage="1" showErrorMessage="1" sqref="L3:L10" xr:uid="{DA659B77-ED92-1944-B705-BA0B42D4C505}">
      <formula1>cd</formula1>
    </dataValidation>
    <dataValidation type="list" allowBlank="1" showInputMessage="1" showErrorMessage="1" sqref="K3:K10 F3:G10" xr:uid="{C122B8A7-F978-8444-9822-9A2CC1079E0A}">
      <formula1>CONSULTATION</formula1>
    </dataValidation>
    <dataValidation operator="greaterThanOrEqual" allowBlank="1" showInputMessage="1" showErrorMessage="1" sqref="O2:P2" xr:uid="{9A724BD1-5962-C54D-B607-1EE4DAE1A009}"/>
    <dataValidation type="list" allowBlank="1" showInputMessage="1" showErrorMessage="1" sqref="N3:N10" xr:uid="{FFD6FE01-400A-4341-8FD7-0A2DB99643BC}">
      <formula1>gov</formula1>
    </dataValidation>
    <dataValidation type="list" allowBlank="1" showInputMessage="1" showErrorMessage="1" sqref="D5:D10" xr:uid="{50AF8B4D-829E-4149-91BC-CE560CAC546A}">
      <formula1>lloji</formula1>
    </dataValidation>
    <dataValidation type="list" allowBlank="1" showInputMessage="1" showErrorMessage="1" sqref="D3:D4" xr:uid="{AC89C01F-FEFF-054B-9E9E-21FF6AAC9F3E}">
      <formula1>llo</formula1>
    </dataValidation>
  </dataValidations>
  <pageMargins left="0.7" right="0.7" top="0.75" bottom="0.75" header="0.3" footer="0.3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BFEEC5F6-92A6-864F-B9D3-FDF7790F50E3}">
          <x14:formula1>
            <xm:f>'[MD_Raporti vjetor për konsultime publike.xlsx]Type'!#REF!</xm:f>
          </x14:formula1>
          <xm:sqref>F3:G10</xm:sqref>
        </x14:dataValidation>
        <x14:dataValidation type="list" allowBlank="1" showInputMessage="1" showErrorMessage="1" xr:uid="{571CE70A-7A51-424C-AB53-75B27CF3B3AD}">
          <x14:formula1>
            <xm:f>'[MD_Raporti vjetor për konsultime publike.xlsx]Type'!#REF!</xm:f>
          </x14:formula1>
          <xm:sqref>D3:D10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X12"/>
  <sheetViews>
    <sheetView topLeftCell="F1" workbookViewId="0">
      <selection activeCell="P21" sqref="P21"/>
    </sheetView>
  </sheetViews>
  <sheetFormatPr baseColWidth="10" defaultRowHeight="15"/>
  <sheetData>
    <row r="1" spans="1:24" ht="78">
      <c r="A1" s="100" t="s">
        <v>11</v>
      </c>
      <c r="B1" s="100" t="s">
        <v>40</v>
      </c>
      <c r="C1" s="100" t="s">
        <v>41</v>
      </c>
      <c r="D1" s="100" t="s">
        <v>42</v>
      </c>
      <c r="E1" s="101" t="s">
        <v>43</v>
      </c>
      <c r="F1" s="101" t="s">
        <v>62</v>
      </c>
      <c r="G1" s="101" t="s">
        <v>56</v>
      </c>
      <c r="H1" s="102" t="s">
        <v>57</v>
      </c>
      <c r="I1" s="102" t="s">
        <v>58</v>
      </c>
      <c r="J1" s="100" t="s">
        <v>59</v>
      </c>
      <c r="K1" s="100" t="s">
        <v>61</v>
      </c>
      <c r="L1" s="100" t="s">
        <v>60</v>
      </c>
      <c r="M1" s="100" t="s">
        <v>63</v>
      </c>
      <c r="N1" s="100" t="s">
        <v>64</v>
      </c>
      <c r="O1" s="102" t="s">
        <v>65</v>
      </c>
      <c r="P1" s="102" t="s">
        <v>66</v>
      </c>
      <c r="Q1" s="100" t="s">
        <v>67</v>
      </c>
      <c r="R1" s="100" t="s">
        <v>68</v>
      </c>
      <c r="S1" s="100" t="s">
        <v>69</v>
      </c>
      <c r="T1" s="103" t="s">
        <v>82</v>
      </c>
      <c r="U1" s="100" t="s">
        <v>70</v>
      </c>
      <c r="V1" s="100" t="s">
        <v>71</v>
      </c>
      <c r="W1" s="100" t="s">
        <v>72</v>
      </c>
      <c r="X1" s="100" t="s">
        <v>83</v>
      </c>
    </row>
    <row r="2" spans="1:24">
      <c r="A2" s="104"/>
      <c r="B2" s="105" t="s">
        <v>18</v>
      </c>
      <c r="C2" s="104" t="s">
        <v>19</v>
      </c>
      <c r="D2" s="104" t="s">
        <v>20</v>
      </c>
      <c r="E2" s="104" t="s">
        <v>21</v>
      </c>
      <c r="F2" s="104" t="s">
        <v>22</v>
      </c>
      <c r="G2" s="104" t="s">
        <v>23</v>
      </c>
      <c r="H2" s="105" t="s">
        <v>24</v>
      </c>
      <c r="I2" s="105" t="s">
        <v>25</v>
      </c>
      <c r="J2" s="105" t="s">
        <v>26</v>
      </c>
      <c r="K2" s="105" t="s">
        <v>27</v>
      </c>
      <c r="L2" s="105" t="s">
        <v>28</v>
      </c>
      <c r="M2" s="105" t="s">
        <v>29</v>
      </c>
      <c r="N2" s="105" t="s">
        <v>30</v>
      </c>
      <c r="O2" s="104" t="s">
        <v>31</v>
      </c>
      <c r="P2" s="105" t="s">
        <v>32</v>
      </c>
      <c r="Q2" s="105" t="s">
        <v>33</v>
      </c>
      <c r="R2" s="105" t="s">
        <v>34</v>
      </c>
      <c r="S2" s="105" t="s">
        <v>35</v>
      </c>
      <c r="U2" s="105" t="s">
        <v>36</v>
      </c>
      <c r="V2" s="105" t="s">
        <v>37</v>
      </c>
      <c r="W2" s="105" t="s">
        <v>38</v>
      </c>
      <c r="X2" s="105" t="s">
        <v>39</v>
      </c>
    </row>
    <row r="3" spans="1:24" ht="26">
      <c r="A3" s="119">
        <v>1</v>
      </c>
      <c r="B3" s="120" t="s">
        <v>478</v>
      </c>
      <c r="C3" s="120" t="s">
        <v>477</v>
      </c>
      <c r="D3" s="120" t="s">
        <v>50</v>
      </c>
      <c r="E3" s="121" t="s">
        <v>54</v>
      </c>
      <c r="F3" s="122" t="s">
        <v>54</v>
      </c>
      <c r="G3" s="122" t="s">
        <v>54</v>
      </c>
      <c r="H3" s="123">
        <v>43004</v>
      </c>
      <c r="I3" s="123">
        <v>43024</v>
      </c>
      <c r="J3" s="121">
        <f>NETWORKDAYS(H3,I3)</f>
        <v>15</v>
      </c>
      <c r="K3" s="122" t="s">
        <v>54</v>
      </c>
      <c r="L3" s="122" t="s">
        <v>55</v>
      </c>
      <c r="M3" s="124" t="str">
        <f>IF(E3="N",0, IF(AND(G3="P",F3="P",J3&gt;=15, K3="P", L3="P"), "PO", "JO"))</f>
        <v>JO</v>
      </c>
      <c r="N3" s="125" t="s">
        <v>55</v>
      </c>
      <c r="O3" s="126"/>
      <c r="P3" s="127"/>
      <c r="Q3" s="128"/>
      <c r="R3" s="128"/>
      <c r="S3" s="122"/>
      <c r="U3" s="122"/>
      <c r="V3" s="122"/>
      <c r="W3" s="129"/>
      <c r="X3" s="130"/>
    </row>
    <row r="4" spans="1:24">
      <c r="A4" s="131"/>
      <c r="B4" s="132"/>
      <c r="C4" s="132"/>
      <c r="D4" s="132"/>
      <c r="E4" s="133"/>
      <c r="F4" s="134"/>
      <c r="G4" s="134"/>
      <c r="H4" s="135"/>
      <c r="I4" s="135"/>
      <c r="J4" s="133"/>
      <c r="K4" s="134"/>
      <c r="L4" s="136"/>
      <c r="M4" s="133"/>
      <c r="N4" s="136"/>
      <c r="O4" s="137"/>
      <c r="P4" s="138"/>
      <c r="Q4" s="139"/>
      <c r="R4" s="140"/>
      <c r="S4" s="134"/>
      <c r="U4" s="134"/>
      <c r="V4" s="134"/>
      <c r="W4" s="134"/>
      <c r="X4" s="141"/>
    </row>
    <row r="5" spans="1:24">
      <c r="A5" s="131"/>
      <c r="B5" s="131"/>
      <c r="C5" s="132"/>
      <c r="D5" s="132"/>
      <c r="E5" s="133"/>
      <c r="F5" s="134"/>
      <c r="G5" s="134"/>
      <c r="H5" s="135"/>
      <c r="I5" s="135"/>
      <c r="J5" s="133"/>
      <c r="K5" s="134"/>
      <c r="L5" s="136"/>
      <c r="M5" s="133"/>
      <c r="N5" s="136"/>
      <c r="O5" s="137"/>
      <c r="Q5" s="139"/>
      <c r="R5" s="139"/>
      <c r="S5" s="134"/>
      <c r="U5" s="134"/>
      <c r="V5" s="134"/>
      <c r="W5" s="134"/>
      <c r="X5" s="141"/>
    </row>
    <row r="6" spans="1:24">
      <c r="A6" s="131"/>
      <c r="B6" s="132"/>
      <c r="C6" s="132"/>
      <c r="D6" s="132"/>
      <c r="E6" s="133"/>
      <c r="F6" s="134"/>
      <c r="G6" s="134"/>
      <c r="H6" s="135"/>
      <c r="I6" s="135"/>
      <c r="J6" s="133"/>
      <c r="K6" s="134"/>
      <c r="L6" s="136"/>
      <c r="M6" s="133"/>
      <c r="N6" s="136"/>
      <c r="O6" s="137"/>
      <c r="Q6" s="139"/>
      <c r="R6" s="139"/>
      <c r="S6" s="134"/>
      <c r="U6" s="134"/>
      <c r="V6" s="134"/>
      <c r="W6" s="134"/>
      <c r="X6" s="141"/>
    </row>
    <row r="7" spans="1:24">
      <c r="A7" s="131"/>
      <c r="B7" s="142"/>
      <c r="C7" s="132"/>
      <c r="D7" s="132"/>
      <c r="E7" s="133"/>
      <c r="F7" s="134"/>
      <c r="G7" s="134"/>
      <c r="H7" s="135"/>
      <c r="I7" s="135"/>
      <c r="J7" s="133"/>
      <c r="K7" s="134"/>
      <c r="L7" s="136"/>
      <c r="M7" s="133"/>
      <c r="N7" s="136"/>
      <c r="O7" s="137"/>
      <c r="Q7" s="139"/>
      <c r="R7" s="139"/>
      <c r="S7" s="134"/>
      <c r="U7" s="134"/>
      <c r="V7" s="134"/>
      <c r="W7" s="134"/>
      <c r="X7" s="141"/>
    </row>
    <row r="8" spans="1:24">
      <c r="A8" s="131"/>
      <c r="B8" s="142"/>
      <c r="C8" s="132"/>
      <c r="D8" s="132"/>
      <c r="E8" s="133"/>
      <c r="F8" s="134"/>
      <c r="G8" s="134"/>
      <c r="H8" s="135"/>
      <c r="I8" s="135"/>
      <c r="J8" s="133"/>
      <c r="K8" s="134"/>
      <c r="L8" s="136"/>
      <c r="M8" s="133"/>
      <c r="N8" s="134"/>
      <c r="O8" s="135"/>
      <c r="Q8" s="139"/>
      <c r="R8" s="139"/>
      <c r="S8" s="134"/>
      <c r="U8" s="134"/>
      <c r="V8" s="134"/>
      <c r="W8" s="134"/>
      <c r="X8" s="141"/>
    </row>
    <row r="9" spans="1:24">
      <c r="A9" s="131"/>
      <c r="B9" s="142"/>
      <c r="C9" s="132"/>
      <c r="D9" s="132"/>
      <c r="E9" s="133"/>
      <c r="F9" s="134"/>
      <c r="G9" s="134"/>
      <c r="H9" s="135"/>
      <c r="I9" s="135"/>
      <c r="J9" s="133"/>
      <c r="K9" s="134"/>
      <c r="L9" s="136"/>
      <c r="M9" s="133"/>
      <c r="N9" s="134"/>
      <c r="O9" s="135"/>
      <c r="Q9" s="139"/>
      <c r="R9" s="139"/>
      <c r="S9" s="134"/>
      <c r="U9" s="134"/>
      <c r="V9" s="134"/>
      <c r="W9" s="134"/>
      <c r="X9" s="141"/>
    </row>
    <row r="10" spans="1:24">
      <c r="A10" s="131"/>
      <c r="B10" s="142"/>
      <c r="C10" s="132"/>
      <c r="D10" s="132"/>
      <c r="E10" s="133"/>
      <c r="F10" s="134"/>
      <c r="G10" s="134"/>
      <c r="K10" s="134"/>
      <c r="L10" s="134"/>
      <c r="M10" s="133"/>
      <c r="N10" s="136"/>
      <c r="O10" s="137"/>
    </row>
    <row r="11" spans="1:24">
      <c r="A11" s="131"/>
      <c r="B11" s="132"/>
      <c r="C11" s="132"/>
      <c r="D11" s="132"/>
      <c r="E11" s="133"/>
      <c r="F11" s="134"/>
      <c r="G11" s="134"/>
      <c r="K11" s="134"/>
      <c r="L11" s="134"/>
      <c r="M11" s="133"/>
      <c r="N11" s="134"/>
      <c r="O11" s="135"/>
    </row>
    <row r="12" spans="1:24">
      <c r="A12" s="131"/>
      <c r="B12" s="142"/>
      <c r="C12" s="132"/>
      <c r="D12" s="132"/>
      <c r="E12" s="133"/>
      <c r="F12" s="134"/>
      <c r="G12" s="134"/>
      <c r="K12" s="134"/>
      <c r="L12" s="134"/>
      <c r="M12" s="133"/>
      <c r="N12" s="134"/>
      <c r="O12" s="135"/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E7"/>
  <sheetViews>
    <sheetView workbookViewId="0"/>
  </sheetViews>
  <sheetFormatPr baseColWidth="10" defaultRowHeight="15"/>
  <sheetData>
    <row r="1" spans="1:5" ht="19">
      <c r="A1" s="144" t="s">
        <v>431</v>
      </c>
      <c r="B1" s="144"/>
      <c r="C1" s="144"/>
      <c r="D1" s="144"/>
      <c r="E1" s="144"/>
    </row>
    <row r="2" spans="1:5">
      <c r="A2" s="143" t="s">
        <v>432</v>
      </c>
      <c r="B2" s="143"/>
      <c r="C2" s="143"/>
      <c r="D2" s="143"/>
      <c r="E2" s="143"/>
    </row>
    <row r="3" spans="1:5">
      <c r="A3" s="143" t="s">
        <v>433</v>
      </c>
      <c r="B3" s="143"/>
      <c r="C3" s="143"/>
      <c r="D3" s="143"/>
      <c r="E3" s="143"/>
    </row>
    <row r="4" spans="1:5">
      <c r="A4" s="143" t="s">
        <v>434</v>
      </c>
      <c r="B4" s="143"/>
      <c r="C4" s="143"/>
      <c r="D4" s="143"/>
      <c r="E4" s="143"/>
    </row>
    <row r="5" spans="1:5">
      <c r="A5" s="143" t="s">
        <v>435</v>
      </c>
      <c r="B5" s="143"/>
      <c r="C5" s="143"/>
      <c r="D5" s="143"/>
      <c r="E5" s="143"/>
    </row>
    <row r="6" spans="1:5">
      <c r="A6" s="143" t="s">
        <v>436</v>
      </c>
      <c r="B6" s="143"/>
      <c r="C6" s="143"/>
      <c r="D6" s="143"/>
      <c r="E6" s="143"/>
    </row>
    <row r="7" spans="1:5">
      <c r="A7" s="143"/>
      <c r="B7" s="143"/>
      <c r="C7" s="143"/>
      <c r="D7" s="143"/>
      <c r="E7" s="14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22"/>
  <sheetViews>
    <sheetView topLeftCell="A20" workbookViewId="0">
      <pane xSplit="2" topLeftCell="D1" activePane="topRight" state="frozen"/>
      <selection pane="topRight" activeCell="K5" sqref="K5"/>
    </sheetView>
  </sheetViews>
  <sheetFormatPr baseColWidth="10" defaultRowHeight="15"/>
  <cols>
    <col min="18" max="18" width="29.5" customWidth="1"/>
  </cols>
  <sheetData>
    <row r="1" spans="1:23" ht="78">
      <c r="A1" s="16" t="s">
        <v>11</v>
      </c>
      <c r="B1" s="16" t="s">
        <v>40</v>
      </c>
      <c r="C1" s="16" t="s">
        <v>41</v>
      </c>
      <c r="D1" s="16" t="s">
        <v>42</v>
      </c>
      <c r="E1" s="15" t="s">
        <v>43</v>
      </c>
      <c r="F1" s="15" t="s">
        <v>62</v>
      </c>
      <c r="G1" s="15" t="s">
        <v>56</v>
      </c>
      <c r="H1" s="70" t="s">
        <v>57</v>
      </c>
      <c r="I1" s="70" t="s">
        <v>58</v>
      </c>
      <c r="J1" s="16" t="s">
        <v>59</v>
      </c>
      <c r="K1" s="16" t="s">
        <v>61</v>
      </c>
      <c r="L1" s="16" t="s">
        <v>60</v>
      </c>
      <c r="M1" s="16" t="s">
        <v>63</v>
      </c>
      <c r="N1" s="16" t="s">
        <v>64</v>
      </c>
      <c r="O1" s="70" t="s">
        <v>65</v>
      </c>
      <c r="P1" s="70" t="s">
        <v>66</v>
      </c>
      <c r="Q1" s="16" t="s">
        <v>67</v>
      </c>
      <c r="R1" s="16" t="s">
        <v>68</v>
      </c>
      <c r="S1" s="16" t="s">
        <v>69</v>
      </c>
      <c r="T1" s="16" t="s">
        <v>70</v>
      </c>
      <c r="U1" s="16" t="s">
        <v>71</v>
      </c>
      <c r="V1" s="16" t="s">
        <v>72</v>
      </c>
      <c r="W1" s="77" t="s">
        <v>83</v>
      </c>
    </row>
    <row r="2" spans="1:23">
      <c r="A2" s="17"/>
      <c r="B2" s="18" t="s">
        <v>18</v>
      </c>
      <c r="C2" s="17" t="s">
        <v>19</v>
      </c>
      <c r="D2" s="17" t="s">
        <v>20</v>
      </c>
      <c r="E2" s="17" t="s">
        <v>21</v>
      </c>
      <c r="F2" s="17" t="s">
        <v>22</v>
      </c>
      <c r="G2" s="17" t="s">
        <v>23</v>
      </c>
      <c r="H2" s="18" t="s">
        <v>24</v>
      </c>
      <c r="I2" s="18" t="s">
        <v>25</v>
      </c>
      <c r="J2" s="18" t="s">
        <v>26</v>
      </c>
      <c r="K2" s="18" t="s">
        <v>27</v>
      </c>
      <c r="L2" s="18" t="s">
        <v>28</v>
      </c>
      <c r="M2" s="18" t="s">
        <v>29</v>
      </c>
      <c r="N2" s="18" t="s">
        <v>30</v>
      </c>
      <c r="O2" s="17" t="s">
        <v>31</v>
      </c>
      <c r="P2" s="18" t="s">
        <v>32</v>
      </c>
      <c r="Q2" s="18" t="s">
        <v>33</v>
      </c>
      <c r="R2" s="18" t="s">
        <v>34</v>
      </c>
      <c r="S2" s="18" t="s">
        <v>35</v>
      </c>
      <c r="T2" s="18" t="s">
        <v>36</v>
      </c>
      <c r="U2" s="18" t="s">
        <v>37</v>
      </c>
      <c r="V2" s="18" t="s">
        <v>38</v>
      </c>
      <c r="W2" s="18" t="s">
        <v>39</v>
      </c>
    </row>
    <row r="3" spans="1:23" ht="117">
      <c r="A3" s="19">
        <v>1</v>
      </c>
      <c r="B3" s="20" t="s">
        <v>106</v>
      </c>
      <c r="C3" s="20" t="s">
        <v>107</v>
      </c>
      <c r="D3" s="20" t="s">
        <v>49</v>
      </c>
      <c r="E3" s="21" t="str">
        <f>MID(LEFT(D3,2),2,1)</f>
        <v>P</v>
      </c>
      <c r="F3" s="22" t="s">
        <v>54</v>
      </c>
      <c r="G3" s="22" t="s">
        <v>54</v>
      </c>
      <c r="H3" s="23">
        <v>43045</v>
      </c>
      <c r="I3" s="23" t="s">
        <v>108</v>
      </c>
      <c r="J3" s="21">
        <v>15</v>
      </c>
      <c r="K3" s="22" t="s">
        <v>54</v>
      </c>
      <c r="L3" s="22" t="s">
        <v>55</v>
      </c>
      <c r="M3" s="30" t="str">
        <f>IF(E3="N",0, IF(AND(G3="P",F3="P",J3&gt;=15, K3="P", L3="P"), "PO", "JO"))</f>
        <v>JO</v>
      </c>
      <c r="N3" s="24" t="s">
        <v>55</v>
      </c>
      <c r="O3" s="25" t="s">
        <v>109</v>
      </c>
      <c r="P3" s="26"/>
      <c r="Q3" s="59" t="s">
        <v>110</v>
      </c>
      <c r="R3" s="59" t="s">
        <v>111</v>
      </c>
      <c r="S3" s="22">
        <v>4</v>
      </c>
      <c r="T3" s="22">
        <v>4</v>
      </c>
      <c r="U3" s="22">
        <v>8</v>
      </c>
      <c r="V3" s="27">
        <v>5</v>
      </c>
      <c r="W3" s="78">
        <f>SUM(T3:V3)</f>
        <v>17</v>
      </c>
    </row>
    <row r="4" spans="1:23" ht="104">
      <c r="A4" s="28">
        <v>2</v>
      </c>
      <c r="B4" s="29" t="s">
        <v>112</v>
      </c>
      <c r="C4" s="29" t="s">
        <v>113</v>
      </c>
      <c r="D4" s="29" t="s">
        <v>49</v>
      </c>
      <c r="E4" s="30" t="str">
        <f>MID(LEFT(D4,2),2,1)</f>
        <v>P</v>
      </c>
      <c r="F4" s="31" t="s">
        <v>54</v>
      </c>
      <c r="G4" s="31" t="s">
        <v>54</v>
      </c>
      <c r="H4" s="32">
        <v>43046</v>
      </c>
      <c r="I4" s="32" t="s">
        <v>114</v>
      </c>
      <c r="J4" s="30">
        <v>15</v>
      </c>
      <c r="K4" s="31" t="s">
        <v>54</v>
      </c>
      <c r="L4" s="33" t="s">
        <v>55</v>
      </c>
      <c r="M4" s="30" t="str">
        <f t="shared" ref="M4:M21" si="0">IF(E4="N",0, IF(AND(G4="P",F4="P",J4&gt;=15, K4="P", L4="P"), "PO", "JO"))</f>
        <v>JO</v>
      </c>
      <c r="N4" s="33" t="s">
        <v>55</v>
      </c>
      <c r="O4" s="34" t="s">
        <v>115</v>
      </c>
      <c r="P4" s="35"/>
      <c r="Q4" s="40" t="s">
        <v>116</v>
      </c>
      <c r="R4" s="36" t="s">
        <v>117</v>
      </c>
      <c r="S4" s="31">
        <v>3</v>
      </c>
      <c r="T4" s="31">
        <v>4</v>
      </c>
      <c r="U4" s="31">
        <v>1</v>
      </c>
      <c r="V4" s="37">
        <v>1</v>
      </c>
      <c r="W4" s="60">
        <f t="shared" ref="W4:W21" si="1">SUM(T4:V4)</f>
        <v>6</v>
      </c>
    </row>
    <row r="5" spans="1:23" ht="52">
      <c r="A5" s="28">
        <v>3</v>
      </c>
      <c r="B5" s="38" t="s">
        <v>118</v>
      </c>
      <c r="C5" s="29" t="s">
        <v>113</v>
      </c>
      <c r="D5" s="29" t="s">
        <v>50</v>
      </c>
      <c r="E5" s="30" t="str">
        <f t="shared" ref="E5:E21" si="2">MID(LEFT(D5,2),2,1)</f>
        <v>P</v>
      </c>
      <c r="F5" s="31" t="s">
        <v>54</v>
      </c>
      <c r="G5" s="31" t="s">
        <v>54</v>
      </c>
      <c r="H5" s="32">
        <v>43052</v>
      </c>
      <c r="I5" s="32">
        <v>43070</v>
      </c>
      <c r="J5" s="30">
        <f>NETWORKDAYS(H5,I5)</f>
        <v>15</v>
      </c>
      <c r="K5" s="31" t="s">
        <v>54</v>
      </c>
      <c r="L5" s="33" t="s">
        <v>54</v>
      </c>
      <c r="M5" s="30" t="str">
        <f t="shared" si="0"/>
        <v>PO</v>
      </c>
      <c r="N5" s="33" t="s">
        <v>54</v>
      </c>
      <c r="O5" s="34" t="s">
        <v>119</v>
      </c>
      <c r="P5" s="35"/>
      <c r="Q5" s="40" t="s">
        <v>116</v>
      </c>
      <c r="R5" s="40" t="s">
        <v>120</v>
      </c>
      <c r="S5" s="31">
        <v>3</v>
      </c>
      <c r="T5" s="31">
        <v>1</v>
      </c>
      <c r="U5" s="31">
        <v>0</v>
      </c>
      <c r="V5" s="37">
        <v>2</v>
      </c>
      <c r="W5" s="60">
        <f t="shared" si="1"/>
        <v>3</v>
      </c>
    </row>
    <row r="6" spans="1:23" ht="91">
      <c r="A6" s="28">
        <v>4</v>
      </c>
      <c r="B6" s="29" t="s">
        <v>121</v>
      </c>
      <c r="C6" s="29" t="s">
        <v>113</v>
      </c>
      <c r="D6" s="29" t="s">
        <v>50</v>
      </c>
      <c r="E6" s="30" t="str">
        <f t="shared" si="2"/>
        <v>P</v>
      </c>
      <c r="F6" s="31" t="s">
        <v>54</v>
      </c>
      <c r="G6" s="31" t="s">
        <v>54</v>
      </c>
      <c r="H6" s="32">
        <v>43082</v>
      </c>
      <c r="I6" s="32">
        <v>43104</v>
      </c>
      <c r="J6" s="30">
        <f t="shared" ref="J6:J21" si="3">NETWORKDAYS(H6,I6)</f>
        <v>17</v>
      </c>
      <c r="K6" s="31" t="s">
        <v>54</v>
      </c>
      <c r="L6" s="33" t="s">
        <v>55</v>
      </c>
      <c r="M6" s="30" t="str">
        <f t="shared" si="0"/>
        <v>JO</v>
      </c>
      <c r="N6" s="33" t="s">
        <v>55</v>
      </c>
      <c r="O6" s="34" t="s">
        <v>115</v>
      </c>
      <c r="P6" s="35"/>
      <c r="Q6" s="40" t="s">
        <v>122</v>
      </c>
      <c r="R6" s="40" t="s">
        <v>123</v>
      </c>
      <c r="S6" s="31">
        <v>0</v>
      </c>
      <c r="T6" s="31">
        <v>0</v>
      </c>
      <c r="U6" s="31">
        <v>0</v>
      </c>
      <c r="V6" s="37">
        <v>0</v>
      </c>
      <c r="W6" s="60">
        <f t="shared" si="1"/>
        <v>0</v>
      </c>
    </row>
    <row r="7" spans="1:23" ht="117">
      <c r="A7" s="28">
        <v>5</v>
      </c>
      <c r="B7" s="39" t="s">
        <v>124</v>
      </c>
      <c r="C7" s="29" t="s">
        <v>113</v>
      </c>
      <c r="D7" s="29" t="s">
        <v>51</v>
      </c>
      <c r="E7" s="30" t="str">
        <f t="shared" si="2"/>
        <v>P</v>
      </c>
      <c r="F7" s="31" t="s">
        <v>54</v>
      </c>
      <c r="G7" s="31" t="s">
        <v>54</v>
      </c>
      <c r="H7" s="32">
        <v>43033</v>
      </c>
      <c r="I7" s="32">
        <v>43053</v>
      </c>
      <c r="J7" s="30">
        <f t="shared" si="3"/>
        <v>15</v>
      </c>
      <c r="K7" s="31" t="s">
        <v>54</v>
      </c>
      <c r="L7" s="33" t="s">
        <v>54</v>
      </c>
      <c r="M7" s="30" t="str">
        <f t="shared" si="0"/>
        <v>PO</v>
      </c>
      <c r="N7" s="33" t="s">
        <v>55</v>
      </c>
      <c r="O7" s="34" t="s">
        <v>125</v>
      </c>
      <c r="P7" s="35"/>
      <c r="Q7" s="40" t="s">
        <v>116</v>
      </c>
      <c r="R7" s="40" t="s">
        <v>126</v>
      </c>
      <c r="S7" s="31">
        <v>0</v>
      </c>
      <c r="T7" s="31">
        <v>0</v>
      </c>
      <c r="U7" s="31">
        <v>0</v>
      </c>
      <c r="V7" s="37">
        <v>0</v>
      </c>
      <c r="W7" s="60">
        <f t="shared" si="1"/>
        <v>0</v>
      </c>
    </row>
    <row r="8" spans="1:23" ht="52">
      <c r="A8" s="28">
        <v>6</v>
      </c>
      <c r="B8" s="39" t="s">
        <v>127</v>
      </c>
      <c r="C8" s="29" t="s">
        <v>113</v>
      </c>
      <c r="D8" s="29" t="s">
        <v>50</v>
      </c>
      <c r="E8" s="30" t="str">
        <f t="shared" si="2"/>
        <v>P</v>
      </c>
      <c r="F8" s="31" t="s">
        <v>54</v>
      </c>
      <c r="G8" s="31" t="s">
        <v>54</v>
      </c>
      <c r="H8" s="32">
        <v>43041</v>
      </c>
      <c r="I8" s="32">
        <v>43061</v>
      </c>
      <c r="J8" s="30">
        <f t="shared" si="3"/>
        <v>15</v>
      </c>
      <c r="K8" s="31" t="s">
        <v>54</v>
      </c>
      <c r="L8" s="33" t="s">
        <v>54</v>
      </c>
      <c r="M8" s="30" t="str">
        <f t="shared" si="0"/>
        <v>PO</v>
      </c>
      <c r="N8" s="31" t="s">
        <v>54</v>
      </c>
      <c r="O8" s="32" t="s">
        <v>119</v>
      </c>
      <c r="P8" s="42"/>
      <c r="Q8" s="40" t="s">
        <v>116</v>
      </c>
      <c r="R8" s="40" t="s">
        <v>128</v>
      </c>
      <c r="S8" s="31">
        <v>30</v>
      </c>
      <c r="T8" s="31">
        <v>2</v>
      </c>
      <c r="U8" s="31">
        <v>1</v>
      </c>
      <c r="V8" s="37">
        <v>0</v>
      </c>
      <c r="W8" s="60">
        <f t="shared" si="1"/>
        <v>3</v>
      </c>
    </row>
    <row r="9" spans="1:23" ht="52">
      <c r="A9" s="28">
        <v>7</v>
      </c>
      <c r="B9" s="39" t="s">
        <v>129</v>
      </c>
      <c r="C9" s="29" t="s">
        <v>113</v>
      </c>
      <c r="D9" s="29" t="s">
        <v>49</v>
      </c>
      <c r="E9" s="30" t="str">
        <f t="shared" si="2"/>
        <v>P</v>
      </c>
      <c r="F9" s="31" t="s">
        <v>54</v>
      </c>
      <c r="G9" s="31" t="s">
        <v>54</v>
      </c>
      <c r="H9" s="32">
        <v>42878</v>
      </c>
      <c r="I9" s="32">
        <v>42899</v>
      </c>
      <c r="J9" s="30">
        <f>NETWORKDAYS(H9,I9)</f>
        <v>16</v>
      </c>
      <c r="K9" s="31" t="s">
        <v>54</v>
      </c>
      <c r="L9" s="33" t="s">
        <v>55</v>
      </c>
      <c r="M9" s="30" t="str">
        <f t="shared" si="0"/>
        <v>JO</v>
      </c>
      <c r="N9" s="31" t="s">
        <v>130</v>
      </c>
      <c r="O9" s="32" t="s">
        <v>131</v>
      </c>
      <c r="P9" s="42"/>
      <c r="Q9" s="40" t="s">
        <v>116</v>
      </c>
      <c r="R9" s="40" t="s">
        <v>126</v>
      </c>
      <c r="S9" s="31">
        <v>7</v>
      </c>
      <c r="T9" s="31">
        <v>16</v>
      </c>
      <c r="U9" s="31">
        <v>11</v>
      </c>
      <c r="V9" s="37">
        <v>17</v>
      </c>
      <c r="W9" s="60">
        <f t="shared" si="1"/>
        <v>44</v>
      </c>
    </row>
    <row r="10" spans="1:23" ht="39">
      <c r="A10" s="28">
        <v>8</v>
      </c>
      <c r="B10" s="39" t="s">
        <v>132</v>
      </c>
      <c r="C10" s="29" t="s">
        <v>113</v>
      </c>
      <c r="D10" s="29" t="s">
        <v>50</v>
      </c>
      <c r="E10" s="30" t="str">
        <f t="shared" si="2"/>
        <v>P</v>
      </c>
      <c r="F10" s="31" t="s">
        <v>54</v>
      </c>
      <c r="G10" s="31" t="s">
        <v>54</v>
      </c>
      <c r="H10" s="32">
        <v>42944</v>
      </c>
      <c r="I10" s="32">
        <v>42965</v>
      </c>
      <c r="J10" s="60">
        <f t="shared" si="3"/>
        <v>16</v>
      </c>
      <c r="K10" s="31" t="s">
        <v>130</v>
      </c>
      <c r="L10" s="31" t="s">
        <v>55</v>
      </c>
      <c r="M10" s="30" t="str">
        <f t="shared" si="0"/>
        <v>JO</v>
      </c>
      <c r="N10" s="33" t="s">
        <v>54</v>
      </c>
      <c r="O10" s="34" t="s">
        <v>133</v>
      </c>
      <c r="P10" s="42"/>
      <c r="Q10" s="29" t="s">
        <v>122</v>
      </c>
      <c r="R10" s="38" t="s">
        <v>126</v>
      </c>
      <c r="S10" s="31">
        <v>0</v>
      </c>
      <c r="T10" s="31">
        <v>0</v>
      </c>
      <c r="U10" s="31">
        <v>0</v>
      </c>
      <c r="V10" s="37">
        <v>0</v>
      </c>
      <c r="W10" s="60">
        <f t="shared" si="1"/>
        <v>0</v>
      </c>
    </row>
    <row r="11" spans="1:23" ht="91">
      <c r="A11" s="28">
        <v>9</v>
      </c>
      <c r="B11" s="29" t="s">
        <v>134</v>
      </c>
      <c r="C11" s="29" t="s">
        <v>135</v>
      </c>
      <c r="D11" s="29" t="s">
        <v>51</v>
      </c>
      <c r="E11" s="30" t="str">
        <f t="shared" si="2"/>
        <v>P</v>
      </c>
      <c r="F11" s="72" t="s">
        <v>54</v>
      </c>
      <c r="G11" s="31" t="s">
        <v>54</v>
      </c>
      <c r="H11" s="32">
        <v>42865</v>
      </c>
      <c r="I11" s="32">
        <v>42885</v>
      </c>
      <c r="J11" s="60">
        <f t="shared" si="3"/>
        <v>15</v>
      </c>
      <c r="K11" s="31" t="s">
        <v>130</v>
      </c>
      <c r="L11" s="31" t="s">
        <v>55</v>
      </c>
      <c r="M11" s="30" t="str">
        <f t="shared" si="0"/>
        <v>JO</v>
      </c>
      <c r="N11" s="31" t="s">
        <v>54</v>
      </c>
      <c r="O11" s="32" t="s">
        <v>136</v>
      </c>
      <c r="P11" s="42"/>
      <c r="Q11" s="38" t="s">
        <v>137</v>
      </c>
      <c r="R11" s="38" t="s">
        <v>138</v>
      </c>
      <c r="S11" s="31">
        <v>2</v>
      </c>
      <c r="T11" s="31">
        <v>10</v>
      </c>
      <c r="U11" s="31">
        <v>0</v>
      </c>
      <c r="V11" s="37">
        <v>0</v>
      </c>
      <c r="W11" s="60">
        <f t="shared" si="1"/>
        <v>10</v>
      </c>
    </row>
    <row r="12" spans="1:23" ht="143">
      <c r="A12" s="28">
        <v>10</v>
      </c>
      <c r="B12" s="39" t="s">
        <v>139</v>
      </c>
      <c r="C12" s="29" t="s">
        <v>113</v>
      </c>
      <c r="D12" s="29" t="s">
        <v>51</v>
      </c>
      <c r="E12" s="30" t="str">
        <f t="shared" si="2"/>
        <v>P</v>
      </c>
      <c r="F12" s="31" t="s">
        <v>54</v>
      </c>
      <c r="G12" s="31" t="s">
        <v>54</v>
      </c>
      <c r="H12" s="32">
        <v>42844</v>
      </c>
      <c r="I12" s="32">
        <v>42866</v>
      </c>
      <c r="J12" s="60">
        <f t="shared" si="3"/>
        <v>17</v>
      </c>
      <c r="K12" s="31" t="s">
        <v>130</v>
      </c>
      <c r="L12" s="31" t="s">
        <v>55</v>
      </c>
      <c r="M12" s="30" t="str">
        <f t="shared" si="0"/>
        <v>JO</v>
      </c>
      <c r="N12" s="31" t="s">
        <v>54</v>
      </c>
      <c r="O12" s="32" t="s">
        <v>140</v>
      </c>
      <c r="P12" s="42"/>
      <c r="Q12" s="38" t="s">
        <v>137</v>
      </c>
      <c r="R12" s="38" t="s">
        <v>126</v>
      </c>
      <c r="S12" s="31">
        <v>22</v>
      </c>
      <c r="T12" s="31">
        <v>2</v>
      </c>
      <c r="U12" s="31">
        <v>1</v>
      </c>
      <c r="V12" s="37">
        <v>3</v>
      </c>
      <c r="W12" s="60">
        <f t="shared" si="1"/>
        <v>6</v>
      </c>
    </row>
    <row r="13" spans="1:23" ht="92">
      <c r="A13" s="43">
        <v>11</v>
      </c>
      <c r="B13" s="44" t="s">
        <v>141</v>
      </c>
      <c r="C13" s="41" t="s">
        <v>113</v>
      </c>
      <c r="D13" s="29" t="s">
        <v>44</v>
      </c>
      <c r="E13" s="30" t="str">
        <f t="shared" si="2"/>
        <v>P</v>
      </c>
      <c r="F13" s="31" t="s">
        <v>130</v>
      </c>
      <c r="G13" s="31" t="s">
        <v>130</v>
      </c>
      <c r="H13" s="32">
        <v>42837</v>
      </c>
      <c r="I13" s="32">
        <v>42859</v>
      </c>
      <c r="J13" s="30">
        <f t="shared" si="3"/>
        <v>17</v>
      </c>
      <c r="K13" s="31" t="s">
        <v>130</v>
      </c>
      <c r="L13" s="31"/>
      <c r="M13" s="30" t="str">
        <f t="shared" si="0"/>
        <v>JO</v>
      </c>
      <c r="N13" s="31" t="s">
        <v>54</v>
      </c>
      <c r="O13" s="32" t="s">
        <v>142</v>
      </c>
      <c r="P13" s="45"/>
      <c r="Q13" s="46" t="s">
        <v>143</v>
      </c>
      <c r="R13" s="46" t="s">
        <v>126</v>
      </c>
      <c r="S13" s="31">
        <v>0</v>
      </c>
      <c r="T13" s="31">
        <v>0</v>
      </c>
      <c r="U13" s="31">
        <v>0</v>
      </c>
      <c r="V13" s="37">
        <v>0</v>
      </c>
      <c r="W13" s="60">
        <f t="shared" si="1"/>
        <v>0</v>
      </c>
    </row>
    <row r="14" spans="1:23" ht="183">
      <c r="A14" s="43">
        <v>12</v>
      </c>
      <c r="B14" s="47" t="s">
        <v>144</v>
      </c>
      <c r="C14" s="38" t="s">
        <v>113</v>
      </c>
      <c r="D14" s="29" t="s">
        <v>51</v>
      </c>
      <c r="E14" s="30" t="str">
        <f t="shared" si="2"/>
        <v>P</v>
      </c>
      <c r="F14" s="31" t="s">
        <v>54</v>
      </c>
      <c r="G14" s="31" t="s">
        <v>54</v>
      </c>
      <c r="H14" s="32">
        <v>42830</v>
      </c>
      <c r="I14" s="32">
        <v>42850</v>
      </c>
      <c r="J14" s="30">
        <f t="shared" si="3"/>
        <v>15</v>
      </c>
      <c r="K14" s="31" t="s">
        <v>130</v>
      </c>
      <c r="L14" s="31"/>
      <c r="M14" s="30" t="str">
        <f t="shared" si="0"/>
        <v>JO</v>
      </c>
      <c r="N14" s="31" t="s">
        <v>130</v>
      </c>
      <c r="O14" s="32" t="s">
        <v>145</v>
      </c>
      <c r="P14" s="45" t="s">
        <v>146</v>
      </c>
      <c r="Q14" s="46" t="s">
        <v>147</v>
      </c>
      <c r="R14" s="46" t="s">
        <v>148</v>
      </c>
      <c r="S14" s="31">
        <v>0</v>
      </c>
      <c r="T14" s="31">
        <v>0</v>
      </c>
      <c r="U14" s="31">
        <v>0</v>
      </c>
      <c r="V14" s="37">
        <v>0</v>
      </c>
      <c r="W14" s="60">
        <f t="shared" si="1"/>
        <v>0</v>
      </c>
    </row>
    <row r="15" spans="1:23" ht="118">
      <c r="A15" s="43">
        <v>13</v>
      </c>
      <c r="B15" s="44" t="s">
        <v>149</v>
      </c>
      <c r="C15" s="38" t="s">
        <v>113</v>
      </c>
      <c r="D15" s="29" t="s">
        <v>51</v>
      </c>
      <c r="E15" s="30" t="str">
        <f t="shared" si="2"/>
        <v>P</v>
      </c>
      <c r="F15" s="31" t="s">
        <v>54</v>
      </c>
      <c r="G15" s="31" t="s">
        <v>130</v>
      </c>
      <c r="H15" s="32"/>
      <c r="I15" s="32"/>
      <c r="J15" s="30">
        <f t="shared" si="3"/>
        <v>0</v>
      </c>
      <c r="K15" s="31" t="s">
        <v>130</v>
      </c>
      <c r="L15" s="31"/>
      <c r="M15" s="30" t="str">
        <f t="shared" si="0"/>
        <v>JO</v>
      </c>
      <c r="N15" s="31" t="s">
        <v>130</v>
      </c>
      <c r="O15" s="32" t="s">
        <v>145</v>
      </c>
      <c r="P15" s="45" t="s">
        <v>146</v>
      </c>
      <c r="Q15" s="46" t="s">
        <v>137</v>
      </c>
      <c r="R15" s="46" t="s">
        <v>126</v>
      </c>
      <c r="S15" s="31">
        <v>0</v>
      </c>
      <c r="T15" s="31">
        <v>0</v>
      </c>
      <c r="U15" s="31">
        <v>0</v>
      </c>
      <c r="V15" s="37">
        <v>0</v>
      </c>
      <c r="W15" s="60">
        <f t="shared" si="1"/>
        <v>0</v>
      </c>
    </row>
    <row r="16" spans="1:23" ht="105">
      <c r="A16" s="43">
        <v>14</v>
      </c>
      <c r="B16" s="44" t="s">
        <v>150</v>
      </c>
      <c r="C16" s="41" t="s">
        <v>113</v>
      </c>
      <c r="D16" s="29" t="s">
        <v>51</v>
      </c>
      <c r="E16" s="30" t="str">
        <f t="shared" si="2"/>
        <v>P</v>
      </c>
      <c r="F16" s="31" t="s">
        <v>130</v>
      </c>
      <c r="G16" s="31" t="s">
        <v>130</v>
      </c>
      <c r="H16" s="32"/>
      <c r="I16" s="32"/>
      <c r="J16" s="30">
        <f t="shared" si="3"/>
        <v>0</v>
      </c>
      <c r="K16" s="31" t="s">
        <v>130</v>
      </c>
      <c r="L16" s="31"/>
      <c r="M16" s="30" t="str">
        <f t="shared" si="0"/>
        <v>JO</v>
      </c>
      <c r="N16" s="31" t="s">
        <v>130</v>
      </c>
      <c r="O16" s="32" t="s">
        <v>151</v>
      </c>
      <c r="P16" s="45" t="s">
        <v>146</v>
      </c>
      <c r="Q16" s="46" t="s">
        <v>137</v>
      </c>
      <c r="R16" s="46" t="s">
        <v>126</v>
      </c>
      <c r="S16" s="31">
        <v>0</v>
      </c>
      <c r="T16" s="31">
        <v>0</v>
      </c>
      <c r="U16" s="31">
        <v>0</v>
      </c>
      <c r="V16" s="37">
        <v>0</v>
      </c>
      <c r="W16" s="60">
        <f t="shared" si="1"/>
        <v>0</v>
      </c>
    </row>
    <row r="17" spans="1:23" ht="131">
      <c r="A17" s="43">
        <v>15</v>
      </c>
      <c r="B17" s="44" t="s">
        <v>152</v>
      </c>
      <c r="C17" s="38" t="s">
        <v>113</v>
      </c>
      <c r="D17" s="29" t="s">
        <v>51</v>
      </c>
      <c r="E17" s="30" t="str">
        <f t="shared" si="2"/>
        <v>P</v>
      </c>
      <c r="F17" s="31" t="s">
        <v>130</v>
      </c>
      <c r="G17" s="31" t="s">
        <v>130</v>
      </c>
      <c r="H17" s="32"/>
      <c r="I17" s="32"/>
      <c r="J17" s="30">
        <f t="shared" si="3"/>
        <v>0</v>
      </c>
      <c r="K17" s="31" t="s">
        <v>130</v>
      </c>
      <c r="L17" s="31"/>
      <c r="M17" s="30" t="str">
        <f t="shared" si="0"/>
        <v>JO</v>
      </c>
      <c r="N17" s="31" t="s">
        <v>130</v>
      </c>
      <c r="O17" s="32" t="s">
        <v>153</v>
      </c>
      <c r="P17" s="45" t="s">
        <v>146</v>
      </c>
      <c r="Q17" s="46" t="s">
        <v>137</v>
      </c>
      <c r="R17" s="46" t="s">
        <v>126</v>
      </c>
      <c r="S17" s="31">
        <v>0</v>
      </c>
      <c r="T17" s="31">
        <v>0</v>
      </c>
      <c r="U17" s="31">
        <v>0</v>
      </c>
      <c r="V17" s="37">
        <v>0</v>
      </c>
      <c r="W17" s="60">
        <f t="shared" si="1"/>
        <v>0</v>
      </c>
    </row>
    <row r="18" spans="1:23" ht="92">
      <c r="A18" s="43">
        <v>16</v>
      </c>
      <c r="B18" s="47" t="s">
        <v>154</v>
      </c>
      <c r="C18" s="38" t="s">
        <v>113</v>
      </c>
      <c r="D18" s="29" t="s">
        <v>51</v>
      </c>
      <c r="E18" s="30" t="str">
        <f t="shared" si="2"/>
        <v>P</v>
      </c>
      <c r="F18" s="31" t="s">
        <v>130</v>
      </c>
      <c r="G18" s="31" t="s">
        <v>54</v>
      </c>
      <c r="H18" s="32"/>
      <c r="I18" s="32"/>
      <c r="J18" s="30">
        <f t="shared" si="3"/>
        <v>0</v>
      </c>
      <c r="K18" s="31" t="s">
        <v>130</v>
      </c>
      <c r="L18" s="31"/>
      <c r="M18" s="30" t="str">
        <f t="shared" si="0"/>
        <v>JO</v>
      </c>
      <c r="N18" s="31" t="s">
        <v>130</v>
      </c>
      <c r="O18" s="32" t="s">
        <v>155</v>
      </c>
      <c r="P18" s="45" t="s">
        <v>146</v>
      </c>
      <c r="Q18" s="46" t="s">
        <v>137</v>
      </c>
      <c r="R18" s="46" t="s">
        <v>126</v>
      </c>
      <c r="S18" s="31">
        <v>0</v>
      </c>
      <c r="T18" s="31">
        <v>0</v>
      </c>
      <c r="U18" s="31">
        <v>0</v>
      </c>
      <c r="V18" s="37">
        <v>0</v>
      </c>
      <c r="W18" s="60">
        <f t="shared" si="1"/>
        <v>0</v>
      </c>
    </row>
    <row r="19" spans="1:23" ht="222">
      <c r="A19" s="43">
        <v>17</v>
      </c>
      <c r="B19" s="44" t="s">
        <v>156</v>
      </c>
      <c r="C19" s="38" t="s">
        <v>113</v>
      </c>
      <c r="D19" s="29" t="s">
        <v>51</v>
      </c>
      <c r="E19" s="30" t="str">
        <f t="shared" si="2"/>
        <v>P</v>
      </c>
      <c r="F19" s="31" t="s">
        <v>130</v>
      </c>
      <c r="G19" s="31" t="s">
        <v>130</v>
      </c>
      <c r="H19" s="32"/>
      <c r="I19" s="32"/>
      <c r="J19" s="30">
        <f t="shared" si="3"/>
        <v>0</v>
      </c>
      <c r="K19" s="31" t="s">
        <v>130</v>
      </c>
      <c r="L19" s="31"/>
      <c r="M19" s="30" t="str">
        <f t="shared" si="0"/>
        <v>JO</v>
      </c>
      <c r="N19" s="31" t="s">
        <v>130</v>
      </c>
      <c r="O19" s="32" t="s">
        <v>157</v>
      </c>
      <c r="P19" s="45" t="s">
        <v>146</v>
      </c>
      <c r="Q19" s="46" t="s">
        <v>137</v>
      </c>
      <c r="R19" s="46" t="s">
        <v>126</v>
      </c>
      <c r="S19" s="31">
        <v>0</v>
      </c>
      <c r="T19" s="31">
        <v>0</v>
      </c>
      <c r="U19" s="31">
        <v>0</v>
      </c>
      <c r="V19" s="37">
        <v>0</v>
      </c>
      <c r="W19" s="60">
        <f t="shared" si="1"/>
        <v>0</v>
      </c>
    </row>
    <row r="20" spans="1:23" ht="131">
      <c r="A20" s="43">
        <v>18</v>
      </c>
      <c r="B20" s="44" t="s">
        <v>158</v>
      </c>
      <c r="C20" s="38" t="s">
        <v>113</v>
      </c>
      <c r="D20" s="29" t="s">
        <v>51</v>
      </c>
      <c r="E20" s="30" t="str">
        <f t="shared" si="2"/>
        <v>P</v>
      </c>
      <c r="F20" s="31" t="s">
        <v>130</v>
      </c>
      <c r="G20" s="31" t="s">
        <v>130</v>
      </c>
      <c r="H20" s="32"/>
      <c r="I20" s="32"/>
      <c r="J20" s="30">
        <f t="shared" si="3"/>
        <v>0</v>
      </c>
      <c r="K20" s="31" t="s">
        <v>130</v>
      </c>
      <c r="L20" s="31"/>
      <c r="M20" s="30" t="str">
        <f t="shared" si="0"/>
        <v>JO</v>
      </c>
      <c r="N20" s="31" t="s">
        <v>130</v>
      </c>
      <c r="O20" s="32" t="s">
        <v>157</v>
      </c>
      <c r="P20" s="45" t="s">
        <v>159</v>
      </c>
      <c r="Q20" s="46" t="s">
        <v>137</v>
      </c>
      <c r="R20" s="46" t="s">
        <v>126</v>
      </c>
      <c r="S20" s="31">
        <v>0</v>
      </c>
      <c r="T20" s="31">
        <v>0</v>
      </c>
      <c r="U20" s="31">
        <v>0</v>
      </c>
      <c r="V20" s="37">
        <v>0</v>
      </c>
      <c r="W20" s="60">
        <f t="shared" si="1"/>
        <v>0</v>
      </c>
    </row>
    <row r="21" spans="1:23" ht="144">
      <c r="A21" s="43">
        <v>19</v>
      </c>
      <c r="B21" s="44" t="s">
        <v>160</v>
      </c>
      <c r="C21" s="38" t="s">
        <v>113</v>
      </c>
      <c r="D21" s="29" t="s">
        <v>52</v>
      </c>
      <c r="E21" s="30" t="str">
        <f t="shared" si="2"/>
        <v>P</v>
      </c>
      <c r="F21" s="31"/>
      <c r="G21" s="31"/>
      <c r="H21" s="32">
        <v>42787</v>
      </c>
      <c r="I21" s="32">
        <v>42885</v>
      </c>
      <c r="J21" s="30">
        <f t="shared" si="3"/>
        <v>71</v>
      </c>
      <c r="K21" s="31" t="s">
        <v>130</v>
      </c>
      <c r="L21" s="31"/>
      <c r="M21" s="30" t="str">
        <f t="shared" si="0"/>
        <v>JO</v>
      </c>
      <c r="N21" s="31" t="s">
        <v>130</v>
      </c>
      <c r="O21" s="32" t="s">
        <v>153</v>
      </c>
      <c r="P21" s="45"/>
      <c r="Q21" s="46" t="s">
        <v>161</v>
      </c>
      <c r="R21" s="46" t="s">
        <v>162</v>
      </c>
      <c r="S21" s="31">
        <v>12</v>
      </c>
      <c r="T21" s="31">
        <v>37</v>
      </c>
      <c r="U21" s="31">
        <v>7</v>
      </c>
      <c r="V21" s="37">
        <v>14</v>
      </c>
      <c r="W21" s="60">
        <f t="shared" si="1"/>
        <v>58</v>
      </c>
    </row>
    <row r="22" spans="1:23">
      <c r="S22">
        <f>SUM(S3:S21)</f>
        <v>83</v>
      </c>
      <c r="T22">
        <f>SUM(T3:T21)</f>
        <v>76</v>
      </c>
      <c r="U22">
        <f>SUM(U3:U21)</f>
        <v>29</v>
      </c>
      <c r="V22">
        <f>SUM(V3:V21)</f>
        <v>42</v>
      </c>
      <c r="W22" s="113">
        <f>SUM(T22:V22)</f>
        <v>147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25"/>
  <sheetViews>
    <sheetView workbookViewId="0">
      <pane xSplit="2" topLeftCell="C1" activePane="topRight" state="frozen"/>
      <selection activeCell="A16" sqref="A16"/>
      <selection pane="topRight" activeCell="B9" sqref="B9"/>
    </sheetView>
  </sheetViews>
  <sheetFormatPr baseColWidth="10" defaultRowHeight="15"/>
  <cols>
    <col min="18" max="18" width="47.1640625" customWidth="1"/>
  </cols>
  <sheetData>
    <row r="1" spans="1:24" ht="130">
      <c r="A1" s="81" t="s">
        <v>11</v>
      </c>
      <c r="B1" s="81" t="s">
        <v>40</v>
      </c>
      <c r="C1" s="81" t="s">
        <v>41</v>
      </c>
      <c r="D1" s="81" t="s">
        <v>42</v>
      </c>
      <c r="E1" s="81" t="s">
        <v>43</v>
      </c>
      <c r="F1" s="82" t="s">
        <v>62</v>
      </c>
      <c r="G1" s="82" t="s">
        <v>56</v>
      </c>
      <c r="H1" s="83" t="s">
        <v>163</v>
      </c>
      <c r="I1" s="83" t="s">
        <v>164</v>
      </c>
      <c r="J1" s="81" t="s">
        <v>59</v>
      </c>
      <c r="K1" s="81" t="s">
        <v>61</v>
      </c>
      <c r="L1" s="81" t="s">
        <v>60</v>
      </c>
      <c r="M1" s="81" t="s">
        <v>63</v>
      </c>
      <c r="N1" s="81" t="s">
        <v>64</v>
      </c>
      <c r="O1" s="83" t="s">
        <v>65</v>
      </c>
      <c r="P1" s="83" t="s">
        <v>66</v>
      </c>
      <c r="Q1" s="81" t="s">
        <v>67</v>
      </c>
      <c r="R1" s="81" t="s">
        <v>68</v>
      </c>
      <c r="S1" s="81" t="s">
        <v>69</v>
      </c>
      <c r="T1" s="84" t="s">
        <v>82</v>
      </c>
      <c r="U1" s="81" t="s">
        <v>70</v>
      </c>
      <c r="V1" s="81" t="s">
        <v>71</v>
      </c>
      <c r="W1" s="81" t="s">
        <v>72</v>
      </c>
      <c r="X1" s="81" t="s">
        <v>165</v>
      </c>
    </row>
    <row r="2" spans="1:24">
      <c r="A2" s="17"/>
      <c r="B2" s="18" t="s">
        <v>18</v>
      </c>
      <c r="C2" s="17" t="s">
        <v>19</v>
      </c>
      <c r="D2" s="17" t="s">
        <v>20</v>
      </c>
      <c r="E2" s="17" t="s">
        <v>21</v>
      </c>
      <c r="F2" s="17" t="s">
        <v>22</v>
      </c>
      <c r="G2" s="17" t="s">
        <v>23</v>
      </c>
      <c r="H2" s="18" t="s">
        <v>24</v>
      </c>
      <c r="I2" s="18" t="s">
        <v>25</v>
      </c>
      <c r="J2" s="18" t="s">
        <v>26</v>
      </c>
      <c r="K2" s="18" t="s">
        <v>27</v>
      </c>
      <c r="L2" s="18" t="s">
        <v>28</v>
      </c>
      <c r="M2" s="18" t="s">
        <v>29</v>
      </c>
      <c r="N2" s="18" t="s">
        <v>30</v>
      </c>
      <c r="O2" s="17" t="s">
        <v>31</v>
      </c>
      <c r="P2" s="18" t="s">
        <v>32</v>
      </c>
      <c r="Q2" s="18" t="s">
        <v>33</v>
      </c>
      <c r="R2" s="18" t="s">
        <v>34</v>
      </c>
      <c r="S2" s="18" t="s">
        <v>35</v>
      </c>
      <c r="U2" s="18" t="s">
        <v>36</v>
      </c>
      <c r="V2" s="18" t="s">
        <v>37</v>
      </c>
      <c r="W2" s="18" t="s">
        <v>38</v>
      </c>
      <c r="X2" s="18" t="s">
        <v>39</v>
      </c>
    </row>
    <row r="3" spans="1:24" ht="104">
      <c r="A3" s="19">
        <v>1</v>
      </c>
      <c r="B3" s="20" t="s">
        <v>166</v>
      </c>
      <c r="C3" s="20" t="s">
        <v>167</v>
      </c>
      <c r="D3" s="20" t="s">
        <v>50</v>
      </c>
      <c r="E3" s="21" t="str">
        <f>MID(LEFT(D3,2),2,1)</f>
        <v>P</v>
      </c>
      <c r="F3" s="22" t="s">
        <v>54</v>
      </c>
      <c r="G3" s="22" t="s">
        <v>54</v>
      </c>
      <c r="H3" s="32">
        <v>42934</v>
      </c>
      <c r="I3" s="32">
        <v>42954</v>
      </c>
      <c r="J3" s="21">
        <f>NETWORKDAYS(H3,I3)</f>
        <v>15</v>
      </c>
      <c r="K3" s="22" t="s">
        <v>54</v>
      </c>
      <c r="L3" s="22" t="s">
        <v>54</v>
      </c>
      <c r="M3" s="30" t="str">
        <f>IF(E3="N",0, IF(AND(G3="P",F3="P",J3&gt;=15, K3="P", L3="P"), "PO", "JO"))</f>
        <v>PO</v>
      </c>
      <c r="N3" s="24" t="s">
        <v>130</v>
      </c>
      <c r="O3" s="25" t="s">
        <v>168</v>
      </c>
      <c r="P3" s="26"/>
      <c r="Q3" s="59" t="s">
        <v>169</v>
      </c>
      <c r="R3" s="59" t="s">
        <v>170</v>
      </c>
      <c r="S3" s="22">
        <v>29</v>
      </c>
      <c r="U3" s="22">
        <v>0</v>
      </c>
      <c r="V3" s="22">
        <v>0</v>
      </c>
      <c r="W3" s="27">
        <v>0</v>
      </c>
      <c r="X3" s="24">
        <f>SUM(U3:W3)</f>
        <v>0</v>
      </c>
    </row>
    <row r="4" spans="1:24" ht="91">
      <c r="A4" s="28">
        <f>A3+1</f>
        <v>2</v>
      </c>
      <c r="B4" s="29" t="s">
        <v>171</v>
      </c>
      <c r="C4" s="29" t="s">
        <v>167</v>
      </c>
      <c r="D4" s="29" t="s">
        <v>50</v>
      </c>
      <c r="E4" s="30" t="str">
        <f>MID(LEFT(D4,2),2,1)</f>
        <v>P</v>
      </c>
      <c r="F4" s="31" t="s">
        <v>54</v>
      </c>
      <c r="G4" s="31" t="s">
        <v>54</v>
      </c>
      <c r="H4" s="32">
        <v>42894</v>
      </c>
      <c r="I4" s="32">
        <v>42914</v>
      </c>
      <c r="J4" s="30">
        <f>NETWORKDAYS(H4,I4)</f>
        <v>15</v>
      </c>
      <c r="K4" s="31" t="s">
        <v>130</v>
      </c>
      <c r="L4" s="33" t="s">
        <v>130</v>
      </c>
      <c r="M4" s="30" t="str">
        <f t="shared" ref="M4:M24" si="0">IF(E4="N",0, IF(AND(G4="P",F4="P",J4&gt;=15, K4="P", L4="P"), "PO", "JO"))</f>
        <v>PO</v>
      </c>
      <c r="N4" s="33" t="s">
        <v>130</v>
      </c>
      <c r="O4" s="34" t="s">
        <v>172</v>
      </c>
      <c r="P4" s="35"/>
      <c r="Q4" s="40" t="s">
        <v>169</v>
      </c>
      <c r="R4" s="36" t="s">
        <v>170</v>
      </c>
      <c r="S4" s="31">
        <v>45</v>
      </c>
      <c r="U4" s="31">
        <v>0</v>
      </c>
      <c r="V4" s="31">
        <v>0</v>
      </c>
      <c r="W4" s="37">
        <v>0</v>
      </c>
      <c r="X4" s="33">
        <f t="shared" ref="X4:X24" si="1">SUM(U4:W4)</f>
        <v>0</v>
      </c>
    </row>
    <row r="5" spans="1:24" ht="91">
      <c r="A5" s="28">
        <f t="shared" ref="A5:A24" si="2">A4+1</f>
        <v>3</v>
      </c>
      <c r="B5" s="38" t="s">
        <v>173</v>
      </c>
      <c r="C5" s="29" t="s">
        <v>167</v>
      </c>
      <c r="D5" s="29" t="s">
        <v>50</v>
      </c>
      <c r="E5" s="30" t="str">
        <f t="shared" ref="E5:E24" si="3">MID(LEFT(D5,2),2,1)</f>
        <v>P</v>
      </c>
      <c r="F5" s="31" t="s">
        <v>54</v>
      </c>
      <c r="G5" s="31" t="s">
        <v>54</v>
      </c>
      <c r="H5" s="32">
        <v>42857</v>
      </c>
      <c r="I5" s="32">
        <v>42877</v>
      </c>
      <c r="J5" s="30">
        <f t="shared" ref="J5:J24" si="4">NETWORKDAYS(H5,I5)</f>
        <v>15</v>
      </c>
      <c r="K5" s="31" t="s">
        <v>54</v>
      </c>
      <c r="L5" s="33" t="s">
        <v>54</v>
      </c>
      <c r="M5" s="30" t="str">
        <f t="shared" si="0"/>
        <v>PO</v>
      </c>
      <c r="N5" s="33" t="s">
        <v>54</v>
      </c>
      <c r="O5" s="34" t="s">
        <v>172</v>
      </c>
      <c r="P5" s="35"/>
      <c r="Q5" s="40" t="s">
        <v>169</v>
      </c>
      <c r="R5" s="36" t="s">
        <v>170</v>
      </c>
      <c r="S5" s="31">
        <v>45</v>
      </c>
      <c r="U5" s="31">
        <v>11</v>
      </c>
      <c r="V5" s="31">
        <v>1</v>
      </c>
      <c r="W5" s="37">
        <v>0</v>
      </c>
      <c r="X5" s="33">
        <f t="shared" si="1"/>
        <v>12</v>
      </c>
    </row>
    <row r="6" spans="1:24" ht="91">
      <c r="A6" s="28">
        <f t="shared" si="2"/>
        <v>4</v>
      </c>
      <c r="B6" s="29" t="s">
        <v>174</v>
      </c>
      <c r="C6" s="29" t="s">
        <v>167</v>
      </c>
      <c r="D6" s="29" t="s">
        <v>49</v>
      </c>
      <c r="E6" s="30" t="str">
        <f t="shared" si="3"/>
        <v>P</v>
      </c>
      <c r="F6" s="31" t="s">
        <v>54</v>
      </c>
      <c r="G6" s="31" t="s">
        <v>54</v>
      </c>
      <c r="H6" s="32">
        <v>43046</v>
      </c>
      <c r="I6" s="32">
        <v>43066</v>
      </c>
      <c r="J6" s="30">
        <f t="shared" si="4"/>
        <v>15</v>
      </c>
      <c r="K6" s="31" t="s">
        <v>54</v>
      </c>
      <c r="L6" s="33" t="s">
        <v>54</v>
      </c>
      <c r="M6" s="30" t="str">
        <f t="shared" si="0"/>
        <v>PO</v>
      </c>
      <c r="N6" s="33" t="s">
        <v>55</v>
      </c>
      <c r="O6" s="34"/>
      <c r="P6" s="35"/>
      <c r="Q6" s="40" t="s">
        <v>169</v>
      </c>
      <c r="R6" s="40" t="s">
        <v>170</v>
      </c>
      <c r="S6" s="31">
        <v>38</v>
      </c>
      <c r="U6" s="31">
        <v>0</v>
      </c>
      <c r="V6" s="31">
        <v>0</v>
      </c>
      <c r="W6" s="37">
        <v>5</v>
      </c>
      <c r="X6" s="33">
        <f t="shared" si="1"/>
        <v>5</v>
      </c>
    </row>
    <row r="7" spans="1:24" ht="91">
      <c r="A7" s="28">
        <f t="shared" si="2"/>
        <v>5</v>
      </c>
      <c r="B7" s="39" t="s">
        <v>175</v>
      </c>
      <c r="C7" s="29" t="s">
        <v>167</v>
      </c>
      <c r="D7" s="29" t="s">
        <v>49</v>
      </c>
      <c r="E7" s="30" t="str">
        <f t="shared" si="3"/>
        <v>P</v>
      </c>
      <c r="F7" s="31" t="s">
        <v>54</v>
      </c>
      <c r="G7" s="31" t="s">
        <v>54</v>
      </c>
      <c r="H7" s="32">
        <v>43024</v>
      </c>
      <c r="I7" s="32">
        <v>43042</v>
      </c>
      <c r="J7" s="30">
        <f t="shared" si="4"/>
        <v>15</v>
      </c>
      <c r="K7" s="31" t="s">
        <v>54</v>
      </c>
      <c r="L7" s="33" t="s">
        <v>54</v>
      </c>
      <c r="M7" s="30" t="str">
        <f t="shared" si="0"/>
        <v>PO</v>
      </c>
      <c r="N7" s="33" t="s">
        <v>55</v>
      </c>
      <c r="O7" s="34"/>
      <c r="P7" s="35"/>
      <c r="Q7" s="40" t="s">
        <v>169</v>
      </c>
      <c r="R7" s="40" t="s">
        <v>170</v>
      </c>
      <c r="S7" s="31">
        <v>45</v>
      </c>
      <c r="U7" s="31">
        <v>0</v>
      </c>
      <c r="V7" s="31">
        <v>0</v>
      </c>
      <c r="W7" s="37">
        <v>0</v>
      </c>
      <c r="X7" s="33">
        <f t="shared" si="1"/>
        <v>0</v>
      </c>
    </row>
    <row r="8" spans="1:24" ht="104">
      <c r="A8" s="28">
        <f t="shared" si="2"/>
        <v>6</v>
      </c>
      <c r="B8" s="39" t="s">
        <v>176</v>
      </c>
      <c r="C8" s="29" t="s">
        <v>167</v>
      </c>
      <c r="D8" s="29" t="s">
        <v>51</v>
      </c>
      <c r="E8" s="30" t="str">
        <f t="shared" si="3"/>
        <v>P</v>
      </c>
      <c r="F8" s="31" t="s">
        <v>54</v>
      </c>
      <c r="G8" s="31" t="s">
        <v>54</v>
      </c>
      <c r="H8" s="32">
        <v>42818</v>
      </c>
      <c r="I8" s="32">
        <v>42838</v>
      </c>
      <c r="J8" s="30">
        <f t="shared" si="4"/>
        <v>15</v>
      </c>
      <c r="K8" s="31" t="s">
        <v>54</v>
      </c>
      <c r="L8" s="33" t="s">
        <v>54</v>
      </c>
      <c r="M8" s="30" t="str">
        <f t="shared" si="0"/>
        <v>PO</v>
      </c>
      <c r="N8" s="31" t="s">
        <v>55</v>
      </c>
      <c r="O8" s="32"/>
      <c r="P8" s="42"/>
      <c r="Q8" s="40" t="s">
        <v>169</v>
      </c>
      <c r="R8" s="40" t="s">
        <v>170</v>
      </c>
      <c r="S8" s="31">
        <v>29</v>
      </c>
      <c r="U8" s="31">
        <v>0</v>
      </c>
      <c r="V8" s="31">
        <v>0</v>
      </c>
      <c r="W8" s="37">
        <v>0</v>
      </c>
      <c r="X8" s="33">
        <f t="shared" si="1"/>
        <v>0</v>
      </c>
    </row>
    <row r="9" spans="1:24" ht="182">
      <c r="A9" s="28">
        <f t="shared" si="2"/>
        <v>7</v>
      </c>
      <c r="B9" s="39" t="s">
        <v>177</v>
      </c>
      <c r="C9" s="29" t="s">
        <v>167</v>
      </c>
      <c r="D9" s="29" t="s">
        <v>51</v>
      </c>
      <c r="E9" s="30" t="str">
        <f t="shared" si="3"/>
        <v>P</v>
      </c>
      <c r="F9" s="31" t="s">
        <v>54</v>
      </c>
      <c r="G9" s="31" t="s">
        <v>54</v>
      </c>
      <c r="H9" s="32">
        <v>43080</v>
      </c>
      <c r="I9" s="32">
        <v>43098</v>
      </c>
      <c r="J9" s="30">
        <f>NETWORKDAYS(H9,I9)</f>
        <v>15</v>
      </c>
      <c r="K9" s="31" t="s">
        <v>54</v>
      </c>
      <c r="L9" s="33" t="s">
        <v>54</v>
      </c>
      <c r="M9" s="30" t="str">
        <f t="shared" si="0"/>
        <v>PO</v>
      </c>
      <c r="N9" s="31" t="s">
        <v>55</v>
      </c>
      <c r="O9" s="32"/>
      <c r="P9" s="42"/>
      <c r="Q9" s="40" t="s">
        <v>169</v>
      </c>
      <c r="R9" s="40" t="s">
        <v>170</v>
      </c>
      <c r="S9" s="31">
        <v>20</v>
      </c>
      <c r="U9" s="31">
        <v>0</v>
      </c>
      <c r="V9" s="31">
        <v>0</v>
      </c>
      <c r="W9" s="37">
        <v>1</v>
      </c>
      <c r="X9" s="33">
        <f t="shared" si="1"/>
        <v>1</v>
      </c>
    </row>
    <row r="10" spans="1:24" ht="130">
      <c r="A10" s="28">
        <f t="shared" si="2"/>
        <v>8</v>
      </c>
      <c r="B10" s="39" t="s">
        <v>178</v>
      </c>
      <c r="C10" s="29" t="s">
        <v>167</v>
      </c>
      <c r="D10" s="29" t="s">
        <v>51</v>
      </c>
      <c r="E10" s="30" t="str">
        <f t="shared" si="3"/>
        <v>P</v>
      </c>
      <c r="F10" s="31" t="s">
        <v>54</v>
      </c>
      <c r="G10" s="31" t="s">
        <v>54</v>
      </c>
      <c r="H10" s="32">
        <v>42978</v>
      </c>
      <c r="I10" s="32">
        <v>42998</v>
      </c>
      <c r="J10" s="60">
        <f t="shared" si="4"/>
        <v>15</v>
      </c>
      <c r="K10" s="31" t="s">
        <v>54</v>
      </c>
      <c r="L10" s="31" t="s">
        <v>54</v>
      </c>
      <c r="M10" s="30" t="str">
        <f t="shared" si="0"/>
        <v>PO</v>
      </c>
      <c r="N10" s="33" t="s">
        <v>55</v>
      </c>
      <c r="O10" s="34"/>
      <c r="P10" s="42"/>
      <c r="Q10" s="38" t="s">
        <v>179</v>
      </c>
      <c r="R10" s="38" t="s">
        <v>170</v>
      </c>
      <c r="S10" s="31">
        <v>28</v>
      </c>
      <c r="U10" s="31">
        <v>0</v>
      </c>
      <c r="V10" s="31">
        <v>0</v>
      </c>
      <c r="W10" s="37">
        <v>0</v>
      </c>
      <c r="X10" s="33">
        <f t="shared" si="1"/>
        <v>0</v>
      </c>
    </row>
    <row r="11" spans="1:24" ht="208">
      <c r="A11" s="28">
        <f t="shared" si="2"/>
        <v>9</v>
      </c>
      <c r="B11" s="29" t="s">
        <v>180</v>
      </c>
      <c r="C11" s="29" t="s">
        <v>167</v>
      </c>
      <c r="D11" s="29" t="s">
        <v>51</v>
      </c>
      <c r="E11" s="30" t="str">
        <f t="shared" si="3"/>
        <v>P</v>
      </c>
      <c r="F11" s="72" t="s">
        <v>54</v>
      </c>
      <c r="G11" s="31" t="s">
        <v>54</v>
      </c>
      <c r="H11" s="32">
        <v>42906</v>
      </c>
      <c r="I11" s="32">
        <v>42926</v>
      </c>
      <c r="J11" s="60">
        <f t="shared" si="4"/>
        <v>15</v>
      </c>
      <c r="K11" s="31" t="s">
        <v>54</v>
      </c>
      <c r="L11" s="31" t="s">
        <v>54</v>
      </c>
      <c r="M11" s="30" t="str">
        <f t="shared" si="0"/>
        <v>PO</v>
      </c>
      <c r="N11" s="31" t="s">
        <v>55</v>
      </c>
      <c r="O11" s="32"/>
      <c r="P11" s="42"/>
      <c r="Q11" s="38" t="s">
        <v>181</v>
      </c>
      <c r="R11" s="38" t="s">
        <v>182</v>
      </c>
      <c r="S11" s="31">
        <v>45</v>
      </c>
      <c r="U11" s="31">
        <v>0</v>
      </c>
      <c r="V11" s="31">
        <v>0</v>
      </c>
      <c r="W11" s="37">
        <v>0</v>
      </c>
      <c r="X11" s="33">
        <f t="shared" si="1"/>
        <v>0</v>
      </c>
    </row>
    <row r="12" spans="1:24" ht="91">
      <c r="A12" s="28">
        <f t="shared" si="2"/>
        <v>10</v>
      </c>
      <c r="B12" s="39" t="s">
        <v>183</v>
      </c>
      <c r="C12" s="29" t="s">
        <v>167</v>
      </c>
      <c r="D12" s="29" t="s">
        <v>51</v>
      </c>
      <c r="E12" s="30" t="str">
        <f t="shared" si="3"/>
        <v>P</v>
      </c>
      <c r="F12" s="31" t="s">
        <v>54</v>
      </c>
      <c r="G12" s="31" t="s">
        <v>54</v>
      </c>
      <c r="H12" s="32">
        <v>42871</v>
      </c>
      <c r="I12" s="32">
        <v>42891</v>
      </c>
      <c r="J12" s="60">
        <f t="shared" si="4"/>
        <v>15</v>
      </c>
      <c r="K12" s="31" t="s">
        <v>54</v>
      </c>
      <c r="L12" s="31" t="s">
        <v>54</v>
      </c>
      <c r="M12" s="30" t="str">
        <f t="shared" si="0"/>
        <v>PO</v>
      </c>
      <c r="N12" s="31" t="s">
        <v>55</v>
      </c>
      <c r="O12" s="32"/>
      <c r="P12" s="42"/>
      <c r="Q12" s="38" t="s">
        <v>184</v>
      </c>
      <c r="R12" s="38" t="s">
        <v>182</v>
      </c>
      <c r="S12" s="31">
        <v>45</v>
      </c>
      <c r="U12" s="31">
        <v>0</v>
      </c>
      <c r="V12" s="31">
        <v>0</v>
      </c>
      <c r="W12" s="37">
        <v>0</v>
      </c>
      <c r="X12" s="33">
        <f t="shared" si="1"/>
        <v>0</v>
      </c>
    </row>
    <row r="13" spans="1:24" ht="144">
      <c r="A13" s="28">
        <f t="shared" si="2"/>
        <v>11</v>
      </c>
      <c r="B13" s="44" t="s">
        <v>185</v>
      </c>
      <c r="C13" s="41" t="s">
        <v>186</v>
      </c>
      <c r="D13" s="29" t="s">
        <v>51</v>
      </c>
      <c r="E13" s="30" t="str">
        <f t="shared" si="3"/>
        <v>P</v>
      </c>
      <c r="F13" s="31" t="s">
        <v>54</v>
      </c>
      <c r="G13" s="31" t="s">
        <v>54</v>
      </c>
      <c r="H13" s="32">
        <v>42837</v>
      </c>
      <c r="I13" s="32">
        <v>42857</v>
      </c>
      <c r="J13" s="30">
        <f t="shared" si="4"/>
        <v>15</v>
      </c>
      <c r="K13" s="31" t="s">
        <v>54</v>
      </c>
      <c r="L13" s="31" t="s">
        <v>55</v>
      </c>
      <c r="M13" s="30" t="str">
        <f t="shared" si="0"/>
        <v>JO</v>
      </c>
      <c r="N13" s="31" t="s">
        <v>54</v>
      </c>
      <c r="O13" s="32" t="s">
        <v>187</v>
      </c>
      <c r="P13" s="45"/>
      <c r="Q13" s="46" t="s">
        <v>188</v>
      </c>
      <c r="R13" s="46" t="s">
        <v>182</v>
      </c>
      <c r="S13" s="31">
        <v>30</v>
      </c>
      <c r="T13" s="76"/>
      <c r="U13" s="31">
        <v>0</v>
      </c>
      <c r="V13" s="31">
        <v>0</v>
      </c>
      <c r="W13" s="37">
        <v>0</v>
      </c>
      <c r="X13" s="33">
        <f t="shared" si="1"/>
        <v>0</v>
      </c>
    </row>
    <row r="14" spans="1:24" ht="300">
      <c r="A14" s="28">
        <f t="shared" si="2"/>
        <v>12</v>
      </c>
      <c r="B14" s="47" t="s">
        <v>189</v>
      </c>
      <c r="C14" s="38" t="s">
        <v>186</v>
      </c>
      <c r="D14" s="29" t="s">
        <v>51</v>
      </c>
      <c r="E14" s="30" t="str">
        <f t="shared" si="3"/>
        <v>P</v>
      </c>
      <c r="F14" s="31" t="s">
        <v>54</v>
      </c>
      <c r="G14" s="31" t="s">
        <v>54</v>
      </c>
      <c r="H14" s="32">
        <v>42825</v>
      </c>
      <c r="I14" s="32">
        <v>42845</v>
      </c>
      <c r="J14" s="30">
        <f t="shared" si="4"/>
        <v>15</v>
      </c>
      <c r="K14" s="31" t="s">
        <v>54</v>
      </c>
      <c r="L14" s="31" t="s">
        <v>55</v>
      </c>
      <c r="M14" s="30" t="str">
        <f t="shared" si="0"/>
        <v>JO</v>
      </c>
      <c r="N14" s="31" t="s">
        <v>54</v>
      </c>
      <c r="O14" s="32" t="s">
        <v>190</v>
      </c>
      <c r="P14" s="45"/>
      <c r="Q14" s="46" t="s">
        <v>188</v>
      </c>
      <c r="R14" s="46" t="s">
        <v>182</v>
      </c>
      <c r="S14" s="31">
        <v>30</v>
      </c>
      <c r="T14" s="76"/>
      <c r="U14" s="31">
        <v>0</v>
      </c>
      <c r="V14" s="31">
        <v>0</v>
      </c>
      <c r="W14" s="37">
        <v>0</v>
      </c>
      <c r="X14" s="33">
        <f t="shared" si="1"/>
        <v>0</v>
      </c>
    </row>
    <row r="15" spans="1:24" ht="105">
      <c r="A15" s="28">
        <f t="shared" si="2"/>
        <v>13</v>
      </c>
      <c r="B15" s="44" t="s">
        <v>191</v>
      </c>
      <c r="C15" s="38" t="s">
        <v>186</v>
      </c>
      <c r="D15" s="29" t="s">
        <v>51</v>
      </c>
      <c r="E15" s="30" t="str">
        <f t="shared" si="3"/>
        <v>P</v>
      </c>
      <c r="F15" s="31" t="s">
        <v>54</v>
      </c>
      <c r="G15" s="31" t="s">
        <v>54</v>
      </c>
      <c r="H15" s="32">
        <v>42818</v>
      </c>
      <c r="I15" s="32">
        <v>42838</v>
      </c>
      <c r="J15" s="30">
        <f t="shared" si="4"/>
        <v>15</v>
      </c>
      <c r="K15" s="31" t="s">
        <v>54</v>
      </c>
      <c r="L15" s="31" t="s">
        <v>54</v>
      </c>
      <c r="M15" s="30" t="str">
        <f t="shared" si="0"/>
        <v>PO</v>
      </c>
      <c r="N15" s="31" t="s">
        <v>55</v>
      </c>
      <c r="O15" s="32"/>
      <c r="P15" s="45"/>
      <c r="Q15" s="46" t="s">
        <v>181</v>
      </c>
      <c r="R15" s="46" t="s">
        <v>170</v>
      </c>
      <c r="S15" s="31">
        <v>29</v>
      </c>
      <c r="T15" s="76"/>
      <c r="U15" s="31">
        <v>0</v>
      </c>
      <c r="V15" s="31">
        <v>0</v>
      </c>
      <c r="W15" s="37">
        <v>0</v>
      </c>
      <c r="X15" s="33">
        <f t="shared" si="1"/>
        <v>0</v>
      </c>
    </row>
    <row r="16" spans="1:24" ht="131">
      <c r="A16" s="28">
        <f t="shared" si="2"/>
        <v>14</v>
      </c>
      <c r="B16" s="44" t="s">
        <v>192</v>
      </c>
      <c r="C16" s="41" t="s">
        <v>186</v>
      </c>
      <c r="D16" s="29" t="s">
        <v>51</v>
      </c>
      <c r="E16" s="30" t="str">
        <f t="shared" si="3"/>
        <v>P</v>
      </c>
      <c r="F16" s="31" t="s">
        <v>54</v>
      </c>
      <c r="G16" s="31" t="s">
        <v>54</v>
      </c>
      <c r="H16" s="32">
        <v>42795</v>
      </c>
      <c r="I16" s="32">
        <v>42815</v>
      </c>
      <c r="J16" s="30">
        <f t="shared" si="4"/>
        <v>15</v>
      </c>
      <c r="K16" s="31" t="s">
        <v>54</v>
      </c>
      <c r="L16" s="31" t="s">
        <v>54</v>
      </c>
      <c r="M16" s="30" t="str">
        <f t="shared" si="0"/>
        <v>PO</v>
      </c>
      <c r="N16" s="31" t="s">
        <v>55</v>
      </c>
      <c r="O16" s="32"/>
      <c r="P16" s="45"/>
      <c r="Q16" s="46" t="s">
        <v>181</v>
      </c>
      <c r="R16" s="46" t="s">
        <v>170</v>
      </c>
      <c r="S16" s="31">
        <v>29</v>
      </c>
      <c r="T16" s="76"/>
      <c r="U16" s="31">
        <v>0</v>
      </c>
      <c r="V16" s="31">
        <v>0</v>
      </c>
      <c r="W16" s="37">
        <v>0</v>
      </c>
      <c r="X16" s="33">
        <f t="shared" si="1"/>
        <v>0</v>
      </c>
    </row>
    <row r="17" spans="1:24" ht="118">
      <c r="A17" s="28">
        <f t="shared" si="2"/>
        <v>15</v>
      </c>
      <c r="B17" s="44" t="s">
        <v>193</v>
      </c>
      <c r="C17" s="38" t="s">
        <v>186</v>
      </c>
      <c r="D17" s="29" t="s">
        <v>52</v>
      </c>
      <c r="E17" s="30" t="str">
        <f t="shared" si="3"/>
        <v>P</v>
      </c>
      <c r="F17" s="31" t="s">
        <v>54</v>
      </c>
      <c r="G17" s="31" t="s">
        <v>130</v>
      </c>
      <c r="H17" s="32">
        <v>43080</v>
      </c>
      <c r="I17" s="32">
        <v>43098</v>
      </c>
      <c r="J17" s="30">
        <f t="shared" si="4"/>
        <v>15</v>
      </c>
      <c r="K17" s="31" t="s">
        <v>130</v>
      </c>
      <c r="L17" s="31" t="s">
        <v>130</v>
      </c>
      <c r="M17" s="30" t="str">
        <f t="shared" si="0"/>
        <v>PO</v>
      </c>
      <c r="N17" s="31" t="s">
        <v>55</v>
      </c>
      <c r="O17" s="32"/>
      <c r="P17" s="45"/>
      <c r="Q17" s="46" t="s">
        <v>181</v>
      </c>
      <c r="R17" s="46" t="s">
        <v>170</v>
      </c>
      <c r="S17" s="31">
        <v>51</v>
      </c>
      <c r="T17" s="76"/>
      <c r="U17" s="31">
        <v>0</v>
      </c>
      <c r="V17" s="31">
        <v>0</v>
      </c>
      <c r="W17" s="37">
        <v>0</v>
      </c>
      <c r="X17" s="33">
        <f t="shared" si="1"/>
        <v>0</v>
      </c>
    </row>
    <row r="18" spans="1:24" ht="105">
      <c r="A18" s="28">
        <f t="shared" si="2"/>
        <v>16</v>
      </c>
      <c r="B18" s="47" t="s">
        <v>194</v>
      </c>
      <c r="C18" s="38" t="s">
        <v>186</v>
      </c>
      <c r="D18" s="29" t="s">
        <v>52</v>
      </c>
      <c r="E18" s="30" t="str">
        <f t="shared" si="3"/>
        <v>P</v>
      </c>
      <c r="F18" s="31" t="s">
        <v>54</v>
      </c>
      <c r="G18" s="31" t="s">
        <v>54</v>
      </c>
      <c r="H18" s="32">
        <v>42931</v>
      </c>
      <c r="I18" s="32">
        <v>42982</v>
      </c>
      <c r="J18" s="30">
        <f t="shared" si="4"/>
        <v>36</v>
      </c>
      <c r="K18" s="31" t="s">
        <v>54</v>
      </c>
      <c r="L18" s="31" t="s">
        <v>54</v>
      </c>
      <c r="M18" s="30" t="str">
        <f t="shared" si="0"/>
        <v>PO</v>
      </c>
      <c r="N18" s="31"/>
      <c r="O18" s="32" t="s">
        <v>153</v>
      </c>
      <c r="P18" s="45"/>
      <c r="Q18" s="46" t="s">
        <v>195</v>
      </c>
      <c r="R18" s="46" t="s">
        <v>170</v>
      </c>
      <c r="S18" s="31">
        <v>38</v>
      </c>
      <c r="T18" s="76"/>
      <c r="U18" s="31">
        <v>1</v>
      </c>
      <c r="V18" s="31">
        <v>0</v>
      </c>
      <c r="W18" s="37">
        <v>0</v>
      </c>
      <c r="X18" s="33">
        <f t="shared" si="1"/>
        <v>1</v>
      </c>
    </row>
    <row r="19" spans="1:24" ht="105">
      <c r="A19" s="28">
        <f t="shared" si="2"/>
        <v>17</v>
      </c>
      <c r="B19" s="44" t="s">
        <v>196</v>
      </c>
      <c r="C19" s="38" t="s">
        <v>186</v>
      </c>
      <c r="D19" s="29" t="s">
        <v>52</v>
      </c>
      <c r="E19" s="30" t="str">
        <f t="shared" si="3"/>
        <v>P</v>
      </c>
      <c r="F19" s="31" t="s">
        <v>54</v>
      </c>
      <c r="G19" s="31" t="s">
        <v>54</v>
      </c>
      <c r="H19" s="32">
        <v>42818</v>
      </c>
      <c r="I19" s="32">
        <v>42838</v>
      </c>
      <c r="J19" s="30">
        <f t="shared" si="4"/>
        <v>15</v>
      </c>
      <c r="K19" s="31" t="s">
        <v>54</v>
      </c>
      <c r="L19" s="31" t="s">
        <v>55</v>
      </c>
      <c r="M19" s="30" t="str">
        <f t="shared" si="0"/>
        <v>JO</v>
      </c>
      <c r="N19" s="31" t="s">
        <v>55</v>
      </c>
      <c r="O19" s="32"/>
      <c r="P19" s="45"/>
      <c r="Q19" s="46" t="s">
        <v>197</v>
      </c>
      <c r="R19" s="46" t="s">
        <v>198</v>
      </c>
      <c r="S19" s="31">
        <v>30</v>
      </c>
      <c r="T19" s="76"/>
      <c r="U19" s="31">
        <v>0</v>
      </c>
      <c r="V19" s="31">
        <v>0</v>
      </c>
      <c r="W19" s="37">
        <v>0</v>
      </c>
      <c r="X19" s="33">
        <f t="shared" si="1"/>
        <v>0</v>
      </c>
    </row>
    <row r="20" spans="1:24" ht="157">
      <c r="A20" s="28">
        <f t="shared" si="2"/>
        <v>18</v>
      </c>
      <c r="B20" s="44" t="s">
        <v>199</v>
      </c>
      <c r="C20" s="38" t="s">
        <v>186</v>
      </c>
      <c r="D20" s="29" t="s">
        <v>52</v>
      </c>
      <c r="E20" s="30" t="str">
        <f t="shared" si="3"/>
        <v>P</v>
      </c>
      <c r="F20" s="31" t="s">
        <v>54</v>
      </c>
      <c r="G20" s="31" t="s">
        <v>54</v>
      </c>
      <c r="H20" s="32">
        <v>42815</v>
      </c>
      <c r="I20" s="32">
        <v>42835</v>
      </c>
      <c r="J20" s="30">
        <f t="shared" si="4"/>
        <v>15</v>
      </c>
      <c r="K20" s="31" t="s">
        <v>130</v>
      </c>
      <c r="L20" s="31" t="s">
        <v>55</v>
      </c>
      <c r="M20" s="30" t="str">
        <f t="shared" si="0"/>
        <v>JO</v>
      </c>
      <c r="N20" s="31" t="s">
        <v>54</v>
      </c>
      <c r="O20" s="32" t="s">
        <v>187</v>
      </c>
      <c r="P20" s="45"/>
      <c r="Q20" s="46" t="s">
        <v>197</v>
      </c>
      <c r="R20" s="46" t="s">
        <v>170</v>
      </c>
      <c r="S20" s="31">
        <v>30</v>
      </c>
      <c r="T20" s="76"/>
      <c r="U20" s="31">
        <v>0</v>
      </c>
      <c r="V20" s="31">
        <v>0</v>
      </c>
      <c r="W20" s="37">
        <v>0</v>
      </c>
      <c r="X20" s="33">
        <f t="shared" si="1"/>
        <v>0</v>
      </c>
    </row>
    <row r="21" spans="1:24" ht="79">
      <c r="A21" s="28">
        <f t="shared" si="2"/>
        <v>19</v>
      </c>
      <c r="B21" s="44" t="s">
        <v>200</v>
      </c>
      <c r="C21" s="38" t="s">
        <v>186</v>
      </c>
      <c r="D21" s="29" t="s">
        <v>52</v>
      </c>
      <c r="E21" s="30" t="str">
        <f t="shared" si="3"/>
        <v>P</v>
      </c>
      <c r="F21" s="31" t="s">
        <v>54</v>
      </c>
      <c r="G21" s="31" t="s">
        <v>54</v>
      </c>
      <c r="H21" s="32">
        <v>42797</v>
      </c>
      <c r="I21" s="32">
        <v>42817</v>
      </c>
      <c r="J21" s="30">
        <f t="shared" si="4"/>
        <v>15</v>
      </c>
      <c r="K21" s="31" t="s">
        <v>54</v>
      </c>
      <c r="L21" s="31" t="s">
        <v>55</v>
      </c>
      <c r="M21" s="30" t="str">
        <f t="shared" si="0"/>
        <v>JO</v>
      </c>
      <c r="N21" s="31" t="s">
        <v>55</v>
      </c>
      <c r="O21" s="32"/>
      <c r="P21" s="45"/>
      <c r="Q21" s="46" t="s">
        <v>197</v>
      </c>
      <c r="R21" s="46" t="s">
        <v>170</v>
      </c>
      <c r="S21" s="31">
        <v>29</v>
      </c>
      <c r="T21" s="76"/>
      <c r="U21" s="31">
        <v>0</v>
      </c>
      <c r="V21" s="31">
        <v>0</v>
      </c>
      <c r="W21" s="37">
        <v>0</v>
      </c>
      <c r="X21" s="33">
        <f t="shared" si="1"/>
        <v>0</v>
      </c>
    </row>
    <row r="22" spans="1:24" ht="53">
      <c r="A22" s="28">
        <f t="shared" si="2"/>
        <v>20</v>
      </c>
      <c r="B22" s="44" t="s">
        <v>201</v>
      </c>
      <c r="C22" s="38" t="s">
        <v>186</v>
      </c>
      <c r="D22" s="29" t="s">
        <v>52</v>
      </c>
      <c r="E22" s="30" t="str">
        <f t="shared" si="3"/>
        <v>P</v>
      </c>
      <c r="F22" s="31" t="s">
        <v>54</v>
      </c>
      <c r="G22" s="31" t="s">
        <v>54</v>
      </c>
      <c r="H22" s="32">
        <v>42795</v>
      </c>
      <c r="I22" s="32">
        <v>42815</v>
      </c>
      <c r="J22" s="30">
        <f t="shared" si="4"/>
        <v>15</v>
      </c>
      <c r="K22" s="31" t="s">
        <v>54</v>
      </c>
      <c r="L22" s="31" t="s">
        <v>54</v>
      </c>
      <c r="M22" s="30" t="str">
        <f t="shared" si="0"/>
        <v>PO</v>
      </c>
      <c r="N22" s="31" t="s">
        <v>54</v>
      </c>
      <c r="O22" s="32" t="s">
        <v>202</v>
      </c>
      <c r="P22" s="45"/>
      <c r="Q22" s="46" t="s">
        <v>203</v>
      </c>
      <c r="R22" s="46" t="s">
        <v>170</v>
      </c>
      <c r="S22" s="31">
        <v>20</v>
      </c>
      <c r="T22" s="76"/>
      <c r="U22" s="31">
        <v>0</v>
      </c>
      <c r="V22" s="31">
        <v>0</v>
      </c>
      <c r="W22" s="37">
        <v>1</v>
      </c>
      <c r="X22" s="33">
        <f t="shared" si="1"/>
        <v>1</v>
      </c>
    </row>
    <row r="23" spans="1:24" ht="274">
      <c r="A23" s="28">
        <f t="shared" si="2"/>
        <v>21</v>
      </c>
      <c r="B23" s="44" t="s">
        <v>204</v>
      </c>
      <c r="C23" s="38" t="s">
        <v>186</v>
      </c>
      <c r="D23" s="29" t="s">
        <v>51</v>
      </c>
      <c r="E23" s="30" t="str">
        <f t="shared" si="3"/>
        <v>P</v>
      </c>
      <c r="F23" s="31" t="s">
        <v>54</v>
      </c>
      <c r="G23" s="31" t="s">
        <v>54</v>
      </c>
      <c r="H23" s="32">
        <v>43091</v>
      </c>
      <c r="I23" s="32">
        <v>43103</v>
      </c>
      <c r="J23" s="30">
        <f t="shared" si="4"/>
        <v>9</v>
      </c>
      <c r="K23" s="31" t="s">
        <v>54</v>
      </c>
      <c r="L23" s="31" t="s">
        <v>55</v>
      </c>
      <c r="M23" s="30" t="str">
        <f t="shared" si="0"/>
        <v>JO</v>
      </c>
      <c r="N23" s="31" t="s">
        <v>54</v>
      </c>
      <c r="O23" s="32" t="s">
        <v>190</v>
      </c>
      <c r="P23" s="45"/>
      <c r="Q23" s="46" t="s">
        <v>203</v>
      </c>
      <c r="R23" s="46" t="s">
        <v>170</v>
      </c>
      <c r="S23" s="31">
        <v>30</v>
      </c>
      <c r="T23" s="76"/>
      <c r="U23" s="31">
        <v>0</v>
      </c>
      <c r="V23" s="31">
        <v>0</v>
      </c>
      <c r="W23" s="37">
        <v>0</v>
      </c>
      <c r="X23" s="33">
        <f t="shared" si="1"/>
        <v>0</v>
      </c>
    </row>
    <row r="24" spans="1:24" ht="105">
      <c r="A24" s="28">
        <f t="shared" si="2"/>
        <v>22</v>
      </c>
      <c r="B24" s="44" t="s">
        <v>205</v>
      </c>
      <c r="C24" s="38" t="s">
        <v>186</v>
      </c>
      <c r="D24" s="29" t="s">
        <v>52</v>
      </c>
      <c r="E24" s="30" t="str">
        <f t="shared" si="3"/>
        <v>P</v>
      </c>
      <c r="F24" s="31" t="s">
        <v>54</v>
      </c>
      <c r="G24" s="31" t="s">
        <v>54</v>
      </c>
      <c r="H24" s="32">
        <v>43060</v>
      </c>
      <c r="I24" s="32">
        <v>43080</v>
      </c>
      <c r="J24" s="30">
        <f t="shared" si="4"/>
        <v>15</v>
      </c>
      <c r="K24" s="31" t="s">
        <v>54</v>
      </c>
      <c r="L24" s="31" t="s">
        <v>54</v>
      </c>
      <c r="M24" s="30" t="str">
        <f t="shared" si="0"/>
        <v>PO</v>
      </c>
      <c r="N24" s="31" t="s">
        <v>55</v>
      </c>
      <c r="O24" s="32"/>
      <c r="P24" s="45"/>
      <c r="Q24" s="46" t="s">
        <v>203</v>
      </c>
      <c r="R24" s="46" t="s">
        <v>170</v>
      </c>
      <c r="S24" s="31">
        <v>22</v>
      </c>
      <c r="T24" s="76"/>
      <c r="U24" s="31">
        <v>1</v>
      </c>
      <c r="V24" s="31">
        <v>0</v>
      </c>
      <c r="W24" s="37">
        <v>3</v>
      </c>
      <c r="X24" s="33">
        <f t="shared" si="1"/>
        <v>4</v>
      </c>
    </row>
    <row r="25" spans="1:24">
      <c r="S25">
        <f>SUM(S3:S24)</f>
        <v>737</v>
      </c>
      <c r="U25">
        <f>SUM(U3:U24)</f>
        <v>13</v>
      </c>
      <c r="V25">
        <f>SUM(V3:V24)</f>
        <v>1</v>
      </c>
      <c r="W25">
        <f>SUM(W3:W24)</f>
        <v>10</v>
      </c>
      <c r="X25" s="114">
        <f>SUM(U25:W25)</f>
        <v>24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W20"/>
  <sheetViews>
    <sheetView topLeftCell="A4" zoomScale="117" workbookViewId="0">
      <pane xSplit="2" topLeftCell="J1" activePane="topRight" state="frozen"/>
      <selection pane="topRight" activeCell="K4" sqref="K4"/>
    </sheetView>
  </sheetViews>
  <sheetFormatPr baseColWidth="10" defaultRowHeight="15"/>
  <sheetData>
    <row r="1" spans="1:23" ht="78">
      <c r="A1" s="96" t="s">
        <v>11</v>
      </c>
      <c r="B1" s="96" t="s">
        <v>40</v>
      </c>
      <c r="C1" s="96" t="s">
        <v>41</v>
      </c>
      <c r="D1" s="96" t="s">
        <v>42</v>
      </c>
      <c r="E1" s="97" t="s">
        <v>43</v>
      </c>
      <c r="F1" s="97" t="s">
        <v>62</v>
      </c>
      <c r="G1" s="97" t="s">
        <v>56</v>
      </c>
      <c r="H1" s="98" t="s">
        <v>57</v>
      </c>
      <c r="I1" s="98" t="s">
        <v>58</v>
      </c>
      <c r="J1" s="96" t="s">
        <v>59</v>
      </c>
      <c r="K1" s="96" t="s">
        <v>61</v>
      </c>
      <c r="L1" s="96" t="s">
        <v>60</v>
      </c>
      <c r="M1" s="96" t="s">
        <v>63</v>
      </c>
      <c r="N1" s="96" t="s">
        <v>64</v>
      </c>
      <c r="O1" s="98" t="s">
        <v>65</v>
      </c>
      <c r="P1" s="98" t="s">
        <v>66</v>
      </c>
      <c r="Q1" s="96" t="s">
        <v>67</v>
      </c>
      <c r="R1" s="96" t="s">
        <v>68</v>
      </c>
      <c r="S1" s="96" t="s">
        <v>69</v>
      </c>
      <c r="T1" s="96" t="s">
        <v>70</v>
      </c>
      <c r="U1" s="96" t="s">
        <v>71</v>
      </c>
      <c r="V1" s="96" t="s">
        <v>72</v>
      </c>
      <c r="W1" s="99" t="s">
        <v>83</v>
      </c>
    </row>
    <row r="2" spans="1:23">
      <c r="A2" s="85"/>
      <c r="B2" s="86" t="s">
        <v>18</v>
      </c>
      <c r="C2" s="85" t="s">
        <v>19</v>
      </c>
      <c r="D2" s="85" t="s">
        <v>20</v>
      </c>
      <c r="E2" s="85" t="s">
        <v>21</v>
      </c>
      <c r="F2" s="85" t="s">
        <v>22</v>
      </c>
      <c r="G2" s="85" t="s">
        <v>23</v>
      </c>
      <c r="H2" s="86" t="s">
        <v>24</v>
      </c>
      <c r="I2" s="86" t="s">
        <v>25</v>
      </c>
      <c r="J2" s="86" t="s">
        <v>26</v>
      </c>
      <c r="K2" s="86" t="s">
        <v>27</v>
      </c>
      <c r="L2" s="86" t="s">
        <v>28</v>
      </c>
      <c r="M2" s="86" t="s">
        <v>29</v>
      </c>
      <c r="N2" s="86" t="s">
        <v>30</v>
      </c>
      <c r="O2" s="85" t="s">
        <v>31</v>
      </c>
      <c r="P2" s="86" t="s">
        <v>32</v>
      </c>
      <c r="Q2" s="86" t="s">
        <v>33</v>
      </c>
      <c r="R2" s="86" t="s">
        <v>34</v>
      </c>
      <c r="S2" s="86" t="s">
        <v>35</v>
      </c>
      <c r="T2" s="86" t="s">
        <v>36</v>
      </c>
      <c r="U2" s="86" t="s">
        <v>37</v>
      </c>
      <c r="V2" s="86" t="s">
        <v>38</v>
      </c>
      <c r="W2" s="86" t="s">
        <v>39</v>
      </c>
    </row>
    <row r="3" spans="1:23" ht="130">
      <c r="A3" s="87">
        <v>1</v>
      </c>
      <c r="B3" s="88" t="s">
        <v>206</v>
      </c>
      <c r="C3" s="88" t="s">
        <v>207</v>
      </c>
      <c r="D3" s="88" t="s">
        <v>49</v>
      </c>
      <c r="E3" s="78" t="s">
        <v>54</v>
      </c>
      <c r="F3" s="24" t="s">
        <v>55</v>
      </c>
      <c r="G3" s="24" t="s">
        <v>54</v>
      </c>
      <c r="H3" s="25">
        <v>42849</v>
      </c>
      <c r="I3" s="25" t="s">
        <v>208</v>
      </c>
      <c r="J3" s="21">
        <v>15</v>
      </c>
      <c r="K3" s="24" t="s">
        <v>54</v>
      </c>
      <c r="L3" s="24" t="s">
        <v>55</v>
      </c>
      <c r="M3" s="60" t="s">
        <v>209</v>
      </c>
      <c r="N3" s="24"/>
      <c r="O3" s="25"/>
      <c r="P3" s="26"/>
      <c r="Q3" s="59" t="s">
        <v>110</v>
      </c>
      <c r="R3" s="59" t="s">
        <v>210</v>
      </c>
      <c r="S3" s="24">
        <v>0</v>
      </c>
      <c r="T3" s="24">
        <v>0</v>
      </c>
      <c r="U3" s="24">
        <v>0</v>
      </c>
      <c r="V3" s="89">
        <v>0</v>
      </c>
      <c r="W3" s="78">
        <v>0</v>
      </c>
    </row>
    <row r="4" spans="1:23" ht="169">
      <c r="A4" s="90">
        <v>2</v>
      </c>
      <c r="B4" s="39" t="s">
        <v>211</v>
      </c>
      <c r="C4" s="39" t="s">
        <v>212</v>
      </c>
      <c r="D4" s="39" t="s">
        <v>51</v>
      </c>
      <c r="E4" s="60" t="s">
        <v>54</v>
      </c>
      <c r="F4" s="33" t="s">
        <v>55</v>
      </c>
      <c r="G4" s="33" t="s">
        <v>54</v>
      </c>
      <c r="H4" s="34" t="s">
        <v>213</v>
      </c>
      <c r="I4" s="34" t="s">
        <v>214</v>
      </c>
      <c r="J4" s="30">
        <v>15</v>
      </c>
      <c r="K4" s="33" t="s">
        <v>54</v>
      </c>
      <c r="L4" s="33" t="s">
        <v>55</v>
      </c>
      <c r="M4" s="60" t="s">
        <v>209</v>
      </c>
      <c r="N4" s="33" t="s">
        <v>54</v>
      </c>
      <c r="O4" s="34">
        <v>43069</v>
      </c>
      <c r="P4" s="35"/>
      <c r="Q4" s="40" t="s">
        <v>215</v>
      </c>
      <c r="R4" s="36" t="s">
        <v>216</v>
      </c>
      <c r="S4" s="33">
        <v>0</v>
      </c>
      <c r="T4" s="33">
        <v>0</v>
      </c>
      <c r="U4" s="33">
        <v>0</v>
      </c>
      <c r="V4" s="91">
        <v>0</v>
      </c>
      <c r="W4" s="60">
        <v>0</v>
      </c>
    </row>
    <row r="5" spans="1:23" ht="65">
      <c r="A5" s="90">
        <v>3</v>
      </c>
      <c r="B5" s="41" t="s">
        <v>217</v>
      </c>
      <c r="C5" s="39" t="s">
        <v>218</v>
      </c>
      <c r="D5" s="39" t="s">
        <v>51</v>
      </c>
      <c r="E5" s="60" t="s">
        <v>54</v>
      </c>
      <c r="F5" s="33" t="s">
        <v>55</v>
      </c>
      <c r="G5" s="33" t="s">
        <v>54</v>
      </c>
      <c r="H5" s="34">
        <v>42895</v>
      </c>
      <c r="I5" s="34" t="s">
        <v>219</v>
      </c>
      <c r="J5" s="30">
        <v>15</v>
      </c>
      <c r="K5" s="33" t="s">
        <v>54</v>
      </c>
      <c r="L5" s="33" t="s">
        <v>55</v>
      </c>
      <c r="M5" s="60" t="s">
        <v>209</v>
      </c>
      <c r="N5" s="33"/>
      <c r="O5" s="34"/>
      <c r="P5" s="35"/>
      <c r="Q5" s="40" t="s">
        <v>215</v>
      </c>
      <c r="R5" s="40" t="s">
        <v>220</v>
      </c>
      <c r="S5" s="33">
        <v>0</v>
      </c>
      <c r="T5" s="33">
        <v>0</v>
      </c>
      <c r="U5" s="33">
        <v>0</v>
      </c>
      <c r="V5" s="91">
        <v>0</v>
      </c>
      <c r="W5" s="60">
        <v>0</v>
      </c>
    </row>
    <row r="6" spans="1:23" ht="143">
      <c r="A6" s="90">
        <v>4</v>
      </c>
      <c r="B6" s="39" t="s">
        <v>221</v>
      </c>
      <c r="C6" s="39" t="s">
        <v>222</v>
      </c>
      <c r="D6" s="39" t="s">
        <v>52</v>
      </c>
      <c r="E6" s="60" t="s">
        <v>54</v>
      </c>
      <c r="F6" s="33" t="s">
        <v>55</v>
      </c>
      <c r="G6" s="33" t="s">
        <v>54</v>
      </c>
      <c r="H6" s="34">
        <v>42894</v>
      </c>
      <c r="I6" s="34">
        <v>42913</v>
      </c>
      <c r="J6" s="30">
        <f t="shared" ref="J6:J19" si="0">NETWORKDAYS(H6,I6)</f>
        <v>14</v>
      </c>
      <c r="K6" s="33" t="s">
        <v>54</v>
      </c>
      <c r="L6" s="33" t="s">
        <v>55</v>
      </c>
      <c r="M6" s="60" t="s">
        <v>209</v>
      </c>
      <c r="N6" s="33" t="s">
        <v>54</v>
      </c>
      <c r="O6" s="34">
        <v>43096</v>
      </c>
      <c r="P6" s="35"/>
      <c r="Q6" s="40" t="s">
        <v>223</v>
      </c>
      <c r="R6" s="40" t="s">
        <v>216</v>
      </c>
      <c r="S6" s="33">
        <v>0</v>
      </c>
      <c r="T6" s="33">
        <v>0</v>
      </c>
      <c r="U6" s="33">
        <v>0</v>
      </c>
      <c r="V6" s="91">
        <v>0</v>
      </c>
      <c r="W6" s="60">
        <v>0</v>
      </c>
    </row>
    <row r="7" spans="1:23" ht="156">
      <c r="A7" s="90">
        <v>5</v>
      </c>
      <c r="B7" s="39" t="s">
        <v>224</v>
      </c>
      <c r="C7" s="39" t="s">
        <v>212</v>
      </c>
      <c r="D7" s="39" t="s">
        <v>52</v>
      </c>
      <c r="E7" s="60" t="s">
        <v>54</v>
      </c>
      <c r="F7" s="33" t="s">
        <v>55</v>
      </c>
      <c r="G7" s="33" t="s">
        <v>54</v>
      </c>
      <c r="H7" s="34">
        <v>42920</v>
      </c>
      <c r="I7" s="34">
        <v>42937</v>
      </c>
      <c r="J7" s="30">
        <f t="shared" si="0"/>
        <v>14</v>
      </c>
      <c r="K7" s="33" t="s">
        <v>54</v>
      </c>
      <c r="L7" s="33" t="s">
        <v>55</v>
      </c>
      <c r="M7" s="60" t="s">
        <v>209</v>
      </c>
      <c r="N7" s="33" t="s">
        <v>54</v>
      </c>
      <c r="O7" s="34">
        <v>43077</v>
      </c>
      <c r="P7" s="35"/>
      <c r="Q7" s="40" t="s">
        <v>225</v>
      </c>
      <c r="R7" s="40" t="s">
        <v>220</v>
      </c>
      <c r="S7" s="33">
        <v>0</v>
      </c>
      <c r="T7" s="33">
        <v>0</v>
      </c>
      <c r="U7" s="33">
        <v>0</v>
      </c>
      <c r="V7" s="91">
        <v>0</v>
      </c>
      <c r="W7" s="60">
        <v>0</v>
      </c>
    </row>
    <row r="8" spans="1:23" ht="143">
      <c r="A8" s="90">
        <v>6</v>
      </c>
      <c r="B8" s="39" t="s">
        <v>226</v>
      </c>
      <c r="C8" s="39" t="s">
        <v>212</v>
      </c>
      <c r="D8" s="39" t="s">
        <v>52</v>
      </c>
      <c r="E8" s="60" t="s">
        <v>54</v>
      </c>
      <c r="F8" s="33" t="s">
        <v>55</v>
      </c>
      <c r="G8" s="33" t="s">
        <v>54</v>
      </c>
      <c r="H8" s="34">
        <v>42929</v>
      </c>
      <c r="I8" s="34">
        <v>42948</v>
      </c>
      <c r="J8" s="30">
        <f t="shared" si="0"/>
        <v>14</v>
      </c>
      <c r="K8" s="33" t="s">
        <v>54</v>
      </c>
      <c r="L8" s="33" t="s">
        <v>55</v>
      </c>
      <c r="M8" s="60" t="s">
        <v>209</v>
      </c>
      <c r="N8" s="33" t="s">
        <v>54</v>
      </c>
      <c r="O8" s="34">
        <v>43069</v>
      </c>
      <c r="P8" s="35"/>
      <c r="Q8" s="40" t="s">
        <v>225</v>
      </c>
      <c r="R8" s="40" t="s">
        <v>220</v>
      </c>
      <c r="S8" s="33">
        <v>0</v>
      </c>
      <c r="T8" s="33">
        <v>0</v>
      </c>
      <c r="U8" s="33">
        <v>0</v>
      </c>
      <c r="V8" s="91">
        <v>0</v>
      </c>
      <c r="W8" s="60">
        <v>0</v>
      </c>
    </row>
    <row r="9" spans="1:23" ht="169">
      <c r="A9" s="90">
        <v>7</v>
      </c>
      <c r="B9" s="39" t="s">
        <v>227</v>
      </c>
      <c r="C9" s="39" t="s">
        <v>222</v>
      </c>
      <c r="D9" s="39" t="s">
        <v>52</v>
      </c>
      <c r="E9" s="60" t="s">
        <v>54</v>
      </c>
      <c r="F9" s="33" t="s">
        <v>55</v>
      </c>
      <c r="G9" s="33" t="s">
        <v>54</v>
      </c>
      <c r="H9" s="34">
        <v>42934</v>
      </c>
      <c r="I9" s="34">
        <v>42954</v>
      </c>
      <c r="J9" s="30">
        <f>NETWORKDAYS(H9,I9)</f>
        <v>15</v>
      </c>
      <c r="K9" s="33" t="s">
        <v>54</v>
      </c>
      <c r="L9" s="33" t="s">
        <v>55</v>
      </c>
      <c r="M9" s="60" t="s">
        <v>209</v>
      </c>
      <c r="N9" s="33" t="s">
        <v>54</v>
      </c>
      <c r="O9" s="34">
        <v>43069</v>
      </c>
      <c r="P9" s="35"/>
      <c r="Q9" s="40" t="s">
        <v>225</v>
      </c>
      <c r="R9" s="40" t="s">
        <v>220</v>
      </c>
      <c r="S9" s="33">
        <v>0</v>
      </c>
      <c r="T9" s="33">
        <v>0</v>
      </c>
      <c r="U9" s="33">
        <v>0</v>
      </c>
      <c r="V9" s="91">
        <v>0</v>
      </c>
      <c r="W9" s="60">
        <v>0</v>
      </c>
    </row>
    <row r="10" spans="1:23" ht="65">
      <c r="A10" s="90">
        <v>8</v>
      </c>
      <c r="B10" s="39" t="s">
        <v>228</v>
      </c>
      <c r="C10" s="39" t="s">
        <v>229</v>
      </c>
      <c r="D10" s="39" t="s">
        <v>52</v>
      </c>
      <c r="E10" s="60" t="s">
        <v>54</v>
      </c>
      <c r="F10" s="33" t="s">
        <v>55</v>
      </c>
      <c r="G10" s="33" t="s">
        <v>130</v>
      </c>
      <c r="H10" s="34">
        <v>42954</v>
      </c>
      <c r="I10" s="34">
        <v>42971</v>
      </c>
      <c r="J10" s="60">
        <f t="shared" si="0"/>
        <v>14</v>
      </c>
      <c r="K10" s="33" t="s">
        <v>130</v>
      </c>
      <c r="L10" s="33" t="s">
        <v>55</v>
      </c>
      <c r="M10" s="60" t="s">
        <v>209</v>
      </c>
      <c r="N10" s="33"/>
      <c r="O10" s="34"/>
      <c r="P10" s="35"/>
      <c r="Q10" s="39" t="s">
        <v>225</v>
      </c>
      <c r="R10" s="40" t="s">
        <v>220</v>
      </c>
      <c r="S10" s="33">
        <v>0</v>
      </c>
      <c r="T10" s="33">
        <v>0</v>
      </c>
      <c r="U10" s="33">
        <v>0</v>
      </c>
      <c r="V10" s="91">
        <v>0</v>
      </c>
      <c r="W10" s="60">
        <v>0</v>
      </c>
    </row>
    <row r="11" spans="1:23" ht="130">
      <c r="A11" s="90">
        <v>9</v>
      </c>
      <c r="B11" s="39" t="s">
        <v>230</v>
      </c>
      <c r="C11" s="39" t="s">
        <v>222</v>
      </c>
      <c r="D11" s="39" t="s">
        <v>52</v>
      </c>
      <c r="E11" s="60" t="s">
        <v>54</v>
      </c>
      <c r="F11" s="92" t="s">
        <v>55</v>
      </c>
      <c r="G11" s="33" t="s">
        <v>130</v>
      </c>
      <c r="H11" s="34">
        <v>43032</v>
      </c>
      <c r="I11" s="34">
        <v>43052</v>
      </c>
      <c r="J11" s="60">
        <f t="shared" si="0"/>
        <v>15</v>
      </c>
      <c r="K11" s="33" t="s">
        <v>130</v>
      </c>
      <c r="L11" s="33" t="s">
        <v>54</v>
      </c>
      <c r="M11" s="60" t="s">
        <v>209</v>
      </c>
      <c r="N11" s="33" t="s">
        <v>54</v>
      </c>
      <c r="O11" s="34">
        <v>43095</v>
      </c>
      <c r="P11" s="35"/>
      <c r="Q11" s="39" t="s">
        <v>225</v>
      </c>
      <c r="R11" s="40" t="s">
        <v>220</v>
      </c>
      <c r="S11" s="33">
        <v>0</v>
      </c>
      <c r="T11" s="33">
        <v>0</v>
      </c>
      <c r="U11" s="33">
        <v>0</v>
      </c>
      <c r="V11" s="91">
        <v>0</v>
      </c>
      <c r="W11" s="60">
        <v>0</v>
      </c>
    </row>
    <row r="12" spans="1:23" ht="143">
      <c r="A12" s="90">
        <v>10</v>
      </c>
      <c r="B12" s="39" t="s">
        <v>231</v>
      </c>
      <c r="C12" s="39" t="s">
        <v>222</v>
      </c>
      <c r="D12" s="39" t="s">
        <v>52</v>
      </c>
      <c r="E12" s="60" t="s">
        <v>54</v>
      </c>
      <c r="F12" s="33" t="s">
        <v>55</v>
      </c>
      <c r="G12" s="33" t="s">
        <v>130</v>
      </c>
      <c r="H12" s="34">
        <v>43032</v>
      </c>
      <c r="I12" s="34">
        <v>43052</v>
      </c>
      <c r="J12" s="60">
        <f t="shared" si="0"/>
        <v>15</v>
      </c>
      <c r="K12" s="33" t="s">
        <v>130</v>
      </c>
      <c r="L12" s="33" t="s">
        <v>54</v>
      </c>
      <c r="M12" s="60" t="s">
        <v>209</v>
      </c>
      <c r="N12" s="33" t="s">
        <v>54</v>
      </c>
      <c r="O12" s="34">
        <v>43095</v>
      </c>
      <c r="P12" s="35"/>
      <c r="Q12" s="39" t="s">
        <v>225</v>
      </c>
      <c r="R12" s="59" t="s">
        <v>111</v>
      </c>
      <c r="S12" s="33">
        <v>0</v>
      </c>
      <c r="T12" s="33">
        <v>0</v>
      </c>
      <c r="U12" s="33">
        <v>0</v>
      </c>
      <c r="V12" s="91">
        <v>0</v>
      </c>
      <c r="W12" s="60">
        <v>0</v>
      </c>
    </row>
    <row r="13" spans="1:23" ht="65">
      <c r="A13" s="93">
        <v>11</v>
      </c>
      <c r="B13" s="44" t="s">
        <v>232</v>
      </c>
      <c r="C13" s="41" t="s">
        <v>222</v>
      </c>
      <c r="D13" s="39" t="s">
        <v>75</v>
      </c>
      <c r="E13" s="60" t="s">
        <v>54</v>
      </c>
      <c r="F13" s="33" t="s">
        <v>55</v>
      </c>
      <c r="G13" s="33" t="s">
        <v>54</v>
      </c>
      <c r="H13" s="34">
        <v>43063</v>
      </c>
      <c r="I13" s="34">
        <v>43073</v>
      </c>
      <c r="J13" s="30">
        <f t="shared" si="0"/>
        <v>7</v>
      </c>
      <c r="K13" s="33" t="s">
        <v>54</v>
      </c>
      <c r="L13" s="33" t="s">
        <v>55</v>
      </c>
      <c r="M13" s="60" t="s">
        <v>209</v>
      </c>
      <c r="N13" s="33"/>
      <c r="O13" s="34"/>
      <c r="P13" s="94"/>
      <c r="Q13" s="95" t="s">
        <v>233</v>
      </c>
      <c r="R13" s="40" t="s">
        <v>220</v>
      </c>
      <c r="S13" s="33">
        <v>0</v>
      </c>
      <c r="T13" s="33">
        <v>0</v>
      </c>
      <c r="U13" s="33">
        <v>0</v>
      </c>
      <c r="V13" s="91">
        <v>0</v>
      </c>
      <c r="W13" s="60">
        <v>0</v>
      </c>
    </row>
    <row r="14" spans="1:23" ht="65">
      <c r="A14" s="93">
        <v>12</v>
      </c>
      <c r="B14" s="44" t="s">
        <v>234</v>
      </c>
      <c r="C14" s="41" t="s">
        <v>222</v>
      </c>
      <c r="D14" s="39" t="s">
        <v>53</v>
      </c>
      <c r="E14" s="60" t="s">
        <v>54</v>
      </c>
      <c r="F14" s="33" t="s">
        <v>55</v>
      </c>
      <c r="G14" s="33" t="s">
        <v>54</v>
      </c>
      <c r="H14" s="34">
        <v>43063</v>
      </c>
      <c r="I14" s="34">
        <v>43073</v>
      </c>
      <c r="J14" s="30">
        <f t="shared" si="0"/>
        <v>7</v>
      </c>
      <c r="K14" s="33" t="s">
        <v>54</v>
      </c>
      <c r="L14" s="33" t="s">
        <v>55</v>
      </c>
      <c r="M14" s="60" t="s">
        <v>209</v>
      </c>
      <c r="N14" s="33"/>
      <c r="O14" s="34"/>
      <c r="P14" s="94"/>
      <c r="Q14" s="95" t="s">
        <v>235</v>
      </c>
      <c r="R14" s="40" t="s">
        <v>220</v>
      </c>
      <c r="S14" s="33">
        <v>0</v>
      </c>
      <c r="T14" s="33">
        <v>0</v>
      </c>
      <c r="U14" s="33">
        <v>0</v>
      </c>
      <c r="V14" s="91">
        <v>0</v>
      </c>
      <c r="W14" s="60">
        <v>0</v>
      </c>
    </row>
    <row r="15" spans="1:23" ht="105">
      <c r="A15" s="93">
        <v>13</v>
      </c>
      <c r="B15" s="44" t="s">
        <v>236</v>
      </c>
      <c r="C15" s="41" t="s">
        <v>212</v>
      </c>
      <c r="D15" s="39" t="s">
        <v>52</v>
      </c>
      <c r="E15" s="60" t="s">
        <v>54</v>
      </c>
      <c r="F15" s="33" t="s">
        <v>55</v>
      </c>
      <c r="G15" s="33" t="s">
        <v>54</v>
      </c>
      <c r="H15" s="34">
        <v>43054</v>
      </c>
      <c r="I15" s="34">
        <v>43074</v>
      </c>
      <c r="J15" s="30">
        <f t="shared" si="0"/>
        <v>15</v>
      </c>
      <c r="K15" s="33" t="s">
        <v>54</v>
      </c>
      <c r="L15" s="33" t="s">
        <v>54</v>
      </c>
      <c r="M15" s="60" t="s">
        <v>209</v>
      </c>
      <c r="N15" s="33"/>
      <c r="O15" s="34"/>
      <c r="P15" s="94"/>
      <c r="Q15" s="44" t="s">
        <v>237</v>
      </c>
      <c r="R15" s="40" t="s">
        <v>220</v>
      </c>
      <c r="S15" s="33">
        <v>0</v>
      </c>
      <c r="T15" s="33">
        <v>0</v>
      </c>
      <c r="U15" s="33">
        <v>0</v>
      </c>
      <c r="V15" s="91">
        <v>0</v>
      </c>
      <c r="W15" s="60">
        <v>0</v>
      </c>
    </row>
    <row r="16" spans="1:23" ht="92">
      <c r="A16" s="93">
        <v>14</v>
      </c>
      <c r="B16" s="44" t="s">
        <v>238</v>
      </c>
      <c r="C16" s="41" t="s">
        <v>222</v>
      </c>
      <c r="D16" s="39" t="s">
        <v>52</v>
      </c>
      <c r="E16" s="60" t="s">
        <v>54</v>
      </c>
      <c r="F16" s="33" t="s">
        <v>55</v>
      </c>
      <c r="G16" s="33" t="s">
        <v>54</v>
      </c>
      <c r="H16" s="34">
        <v>43056</v>
      </c>
      <c r="I16" s="34">
        <v>43078</v>
      </c>
      <c r="J16" s="30">
        <f t="shared" si="0"/>
        <v>16</v>
      </c>
      <c r="K16" s="33" t="s">
        <v>54</v>
      </c>
      <c r="L16" s="33" t="s">
        <v>55</v>
      </c>
      <c r="M16" s="60" t="s">
        <v>209</v>
      </c>
      <c r="N16" s="33" t="s">
        <v>54</v>
      </c>
      <c r="O16" s="34">
        <v>43097</v>
      </c>
      <c r="P16" s="94"/>
      <c r="Q16" s="44" t="s">
        <v>225</v>
      </c>
      <c r="R16" s="40" t="s">
        <v>220</v>
      </c>
      <c r="S16" s="33">
        <v>0</v>
      </c>
      <c r="T16" s="33">
        <v>0</v>
      </c>
      <c r="U16" s="33">
        <v>0</v>
      </c>
      <c r="V16" s="91">
        <v>0</v>
      </c>
      <c r="W16" s="60">
        <v>0</v>
      </c>
    </row>
    <row r="17" spans="1:23" ht="118">
      <c r="A17" s="93">
        <v>15</v>
      </c>
      <c r="B17" s="44" t="s">
        <v>239</v>
      </c>
      <c r="C17" s="41" t="s">
        <v>222</v>
      </c>
      <c r="D17" s="39" t="s">
        <v>51</v>
      </c>
      <c r="E17" s="60" t="s">
        <v>54</v>
      </c>
      <c r="F17" s="33" t="s">
        <v>55</v>
      </c>
      <c r="G17" s="33" t="s">
        <v>54</v>
      </c>
      <c r="H17" s="34">
        <v>43080</v>
      </c>
      <c r="I17" s="34">
        <v>43084</v>
      </c>
      <c r="J17" s="30">
        <f t="shared" si="0"/>
        <v>5</v>
      </c>
      <c r="K17" s="33" t="s">
        <v>54</v>
      </c>
      <c r="L17" s="33" t="s">
        <v>55</v>
      </c>
      <c r="M17" s="60" t="s">
        <v>209</v>
      </c>
      <c r="N17" s="33" t="s">
        <v>54</v>
      </c>
      <c r="O17" s="34">
        <v>43097</v>
      </c>
      <c r="P17" s="94"/>
      <c r="Q17" s="44" t="s">
        <v>215</v>
      </c>
      <c r="R17" s="40" t="s">
        <v>220</v>
      </c>
      <c r="S17" s="33">
        <v>0</v>
      </c>
      <c r="T17" s="33">
        <v>0</v>
      </c>
      <c r="U17" s="33">
        <v>0</v>
      </c>
      <c r="V17" s="91">
        <v>0</v>
      </c>
      <c r="W17" s="60">
        <v>0</v>
      </c>
    </row>
    <row r="18" spans="1:23" ht="131">
      <c r="A18" s="93">
        <v>16</v>
      </c>
      <c r="B18" s="44" t="s">
        <v>240</v>
      </c>
      <c r="C18" s="41" t="s">
        <v>222</v>
      </c>
      <c r="D18" s="39" t="s">
        <v>51</v>
      </c>
      <c r="E18" s="60" t="s">
        <v>54</v>
      </c>
      <c r="F18" s="33" t="s">
        <v>55</v>
      </c>
      <c r="G18" s="33" t="s">
        <v>54</v>
      </c>
      <c r="H18" s="34">
        <v>43070</v>
      </c>
      <c r="I18" s="34">
        <v>43090</v>
      </c>
      <c r="J18" s="30">
        <f t="shared" si="0"/>
        <v>15</v>
      </c>
      <c r="K18" s="33" t="s">
        <v>54</v>
      </c>
      <c r="L18" s="33" t="s">
        <v>55</v>
      </c>
      <c r="M18" s="60" t="s">
        <v>209</v>
      </c>
      <c r="N18" s="33"/>
      <c r="O18" s="34"/>
      <c r="P18" s="94"/>
      <c r="Q18" s="44" t="s">
        <v>215</v>
      </c>
      <c r="R18" s="40" t="s">
        <v>220</v>
      </c>
      <c r="S18" s="33">
        <v>0</v>
      </c>
      <c r="T18" s="33">
        <v>0</v>
      </c>
      <c r="U18" s="33">
        <v>0</v>
      </c>
      <c r="V18" s="91">
        <v>0</v>
      </c>
      <c r="W18" s="60">
        <v>0</v>
      </c>
    </row>
    <row r="19" spans="1:23" ht="183">
      <c r="A19" s="93">
        <v>17</v>
      </c>
      <c r="B19" s="44" t="s">
        <v>241</v>
      </c>
      <c r="C19" s="41" t="s">
        <v>222</v>
      </c>
      <c r="D19" s="39" t="s">
        <v>51</v>
      </c>
      <c r="E19" s="60" t="s">
        <v>54</v>
      </c>
      <c r="F19" s="33" t="s">
        <v>55</v>
      </c>
      <c r="G19" s="33" t="s">
        <v>54</v>
      </c>
      <c r="H19" s="34">
        <v>43070</v>
      </c>
      <c r="I19" s="34">
        <v>43090</v>
      </c>
      <c r="J19" s="30">
        <f t="shared" si="0"/>
        <v>15</v>
      </c>
      <c r="K19" s="33" t="s">
        <v>54</v>
      </c>
      <c r="L19" s="33" t="s">
        <v>55</v>
      </c>
      <c r="M19" s="60" t="s">
        <v>209</v>
      </c>
      <c r="N19" s="33"/>
      <c r="O19" s="34"/>
      <c r="P19" s="94"/>
      <c r="Q19" s="44" t="s">
        <v>215</v>
      </c>
      <c r="R19" s="40" t="s">
        <v>220</v>
      </c>
      <c r="S19" s="33">
        <v>0</v>
      </c>
      <c r="T19" s="33">
        <v>0</v>
      </c>
      <c r="U19" s="33">
        <v>0</v>
      </c>
      <c r="V19" s="91">
        <v>0</v>
      </c>
      <c r="W19" s="60">
        <v>0</v>
      </c>
    </row>
    <row r="20" spans="1:23">
      <c r="S20">
        <f>SUM(S3:S19)</f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X46"/>
  <sheetViews>
    <sheetView topLeftCell="I1" workbookViewId="0">
      <selection activeCell="O29" sqref="O29"/>
    </sheetView>
  </sheetViews>
  <sheetFormatPr baseColWidth="10" defaultRowHeight="15"/>
  <sheetData>
    <row r="1" spans="1:24" ht="78">
      <c r="A1" s="100" t="s">
        <v>11</v>
      </c>
      <c r="B1" s="100" t="s">
        <v>40</v>
      </c>
      <c r="C1" s="100" t="s">
        <v>41</v>
      </c>
      <c r="D1" s="100" t="s">
        <v>42</v>
      </c>
      <c r="E1" s="101" t="s">
        <v>43</v>
      </c>
      <c r="F1" s="101" t="s">
        <v>62</v>
      </c>
      <c r="G1" s="101" t="s">
        <v>56</v>
      </c>
      <c r="H1" s="102" t="s">
        <v>57</v>
      </c>
      <c r="I1" s="102" t="s">
        <v>58</v>
      </c>
      <c r="J1" s="100" t="s">
        <v>59</v>
      </c>
      <c r="K1" s="100" t="s">
        <v>61</v>
      </c>
      <c r="L1" s="100" t="s">
        <v>60</v>
      </c>
      <c r="M1" s="100" t="s">
        <v>63</v>
      </c>
      <c r="N1" s="100" t="s">
        <v>64</v>
      </c>
      <c r="O1" s="102" t="s">
        <v>65</v>
      </c>
      <c r="P1" s="102" t="s">
        <v>66</v>
      </c>
      <c r="Q1" s="100" t="s">
        <v>67</v>
      </c>
      <c r="R1" s="100" t="s">
        <v>68</v>
      </c>
      <c r="S1" s="100" t="s">
        <v>69</v>
      </c>
      <c r="T1" s="103" t="s">
        <v>82</v>
      </c>
      <c r="U1" s="100" t="s">
        <v>70</v>
      </c>
      <c r="V1" s="100" t="s">
        <v>71</v>
      </c>
      <c r="W1" s="100" t="s">
        <v>72</v>
      </c>
      <c r="X1" s="100" t="s">
        <v>83</v>
      </c>
    </row>
    <row r="2" spans="1:24">
      <c r="A2" s="104"/>
      <c r="B2" s="105" t="s">
        <v>18</v>
      </c>
      <c r="C2" s="104" t="s">
        <v>19</v>
      </c>
      <c r="D2" s="104" t="s">
        <v>20</v>
      </c>
      <c r="E2" s="104" t="s">
        <v>21</v>
      </c>
      <c r="F2" s="104" t="s">
        <v>22</v>
      </c>
      <c r="G2" s="104" t="s">
        <v>23</v>
      </c>
      <c r="H2" s="105" t="s">
        <v>24</v>
      </c>
      <c r="I2" s="105" t="s">
        <v>25</v>
      </c>
      <c r="J2" s="105" t="s">
        <v>26</v>
      </c>
      <c r="K2" s="105" t="s">
        <v>27</v>
      </c>
      <c r="L2" s="105" t="s">
        <v>28</v>
      </c>
      <c r="M2" s="105" t="s">
        <v>29</v>
      </c>
      <c r="N2" s="105" t="s">
        <v>30</v>
      </c>
      <c r="O2" s="104" t="s">
        <v>31</v>
      </c>
      <c r="P2" s="105" t="s">
        <v>32</v>
      </c>
      <c r="Q2" s="105" t="s">
        <v>33</v>
      </c>
      <c r="R2" s="105" t="s">
        <v>34</v>
      </c>
      <c r="S2" s="105" t="s">
        <v>35</v>
      </c>
      <c r="U2" s="105" t="s">
        <v>36</v>
      </c>
      <c r="V2" s="105" t="s">
        <v>37</v>
      </c>
      <c r="W2" s="105" t="s">
        <v>38</v>
      </c>
      <c r="X2" s="105" t="s">
        <v>39</v>
      </c>
    </row>
    <row r="3" spans="1:24" ht="78">
      <c r="A3" s="19">
        <v>1</v>
      </c>
      <c r="B3" s="20" t="s">
        <v>242</v>
      </c>
      <c r="C3" s="20" t="s">
        <v>243</v>
      </c>
      <c r="D3" s="20" t="s">
        <v>75</v>
      </c>
      <c r="E3" s="21" t="str">
        <f>MID(LEFT(D3,2),2,1)</f>
        <v>P</v>
      </c>
      <c r="F3" s="22" t="s">
        <v>54</v>
      </c>
      <c r="G3" s="22" t="s">
        <v>54</v>
      </c>
      <c r="H3" s="23">
        <v>43049</v>
      </c>
      <c r="I3" s="23" t="s">
        <v>244</v>
      </c>
      <c r="J3" s="21">
        <v>15</v>
      </c>
      <c r="K3" s="22" t="s">
        <v>54</v>
      </c>
      <c r="L3" s="22" t="s">
        <v>54</v>
      </c>
      <c r="M3" s="30" t="str">
        <f>IF(E3="N",0, IF(AND(G3="P",F3="P",J3&gt;=15, K3="P", L3="P"), "PO", "JO"))</f>
        <v>PO</v>
      </c>
      <c r="N3" s="24" t="s">
        <v>55</v>
      </c>
      <c r="O3" s="25"/>
      <c r="P3" s="26"/>
      <c r="Q3" s="59" t="s">
        <v>245</v>
      </c>
      <c r="R3" s="59" t="s">
        <v>246</v>
      </c>
      <c r="S3" s="22">
        <v>17</v>
      </c>
      <c r="U3" s="22">
        <v>1</v>
      </c>
      <c r="V3" s="22">
        <v>1</v>
      </c>
      <c r="W3" s="27">
        <v>9</v>
      </c>
      <c r="X3" s="78">
        <f>SUM(U3:W3)</f>
        <v>11</v>
      </c>
    </row>
    <row r="4" spans="1:24" ht="130">
      <c r="A4" s="28">
        <v>2</v>
      </c>
      <c r="B4" s="29" t="s">
        <v>247</v>
      </c>
      <c r="C4" s="29" t="s">
        <v>243</v>
      </c>
      <c r="D4" s="29" t="s">
        <v>75</v>
      </c>
      <c r="E4" s="30" t="str">
        <f>MID(LEFT(D4,2),2,1)</f>
        <v>P</v>
      </c>
      <c r="F4" s="31" t="s">
        <v>54</v>
      </c>
      <c r="G4" s="31" t="s">
        <v>54</v>
      </c>
      <c r="H4" s="32">
        <v>42770</v>
      </c>
      <c r="I4" s="32" t="s">
        <v>248</v>
      </c>
      <c r="J4" s="30">
        <v>15</v>
      </c>
      <c r="K4" s="31" t="s">
        <v>54</v>
      </c>
      <c r="L4" s="33" t="s">
        <v>54</v>
      </c>
      <c r="M4" s="30" t="str">
        <f t="shared" ref="M4" si="0">IF(E4="N",0, IF(AND(G4="P",F4="P",J4&gt;=15, K4="P", L4="P"), "PO", "JO"))</f>
        <v>PO</v>
      </c>
      <c r="N4" s="33" t="s">
        <v>55</v>
      </c>
      <c r="O4" s="34"/>
      <c r="P4" s="35"/>
      <c r="Q4" s="40" t="s">
        <v>249</v>
      </c>
      <c r="R4" s="36" t="s">
        <v>246</v>
      </c>
      <c r="S4" s="31">
        <v>3</v>
      </c>
      <c r="U4" s="31">
        <v>1</v>
      </c>
      <c r="V4" s="31">
        <v>0</v>
      </c>
      <c r="W4" s="37">
        <v>13</v>
      </c>
      <c r="X4" s="60">
        <f t="shared" ref="X4" si="1">SUM(U4:W4)</f>
        <v>14</v>
      </c>
    </row>
    <row r="5" spans="1:24" ht="234">
      <c r="A5" s="28"/>
      <c r="B5" s="29" t="s">
        <v>443</v>
      </c>
      <c r="C5" s="29" t="s">
        <v>243</v>
      </c>
      <c r="D5" s="29" t="s">
        <v>52</v>
      </c>
      <c r="E5" s="30" t="s">
        <v>54</v>
      </c>
      <c r="F5" s="31" t="s">
        <v>54</v>
      </c>
      <c r="G5" s="31" t="s">
        <v>54</v>
      </c>
      <c r="H5" s="32">
        <v>42822</v>
      </c>
      <c r="I5" s="32">
        <v>42843</v>
      </c>
      <c r="J5" s="30">
        <f>NETWORKDAYS(H5,I5)</f>
        <v>16</v>
      </c>
      <c r="K5" s="31" t="s">
        <v>54</v>
      </c>
      <c r="L5" s="31" t="s">
        <v>55</v>
      </c>
      <c r="M5" s="31" t="s">
        <v>55</v>
      </c>
      <c r="N5" s="31"/>
      <c r="O5" s="34"/>
      <c r="P5" s="35"/>
      <c r="Q5" s="59" t="s">
        <v>245</v>
      </c>
      <c r="R5" s="36"/>
      <c r="S5" s="31"/>
      <c r="U5" s="31">
        <f>SUM(U3:U4)</f>
        <v>2</v>
      </c>
      <c r="V5" s="31">
        <f>SUM(V3:V4)</f>
        <v>1</v>
      </c>
      <c r="W5" s="37">
        <f>SUM(W3:W4)</f>
        <v>22</v>
      </c>
      <c r="X5" s="60">
        <f>SUM(U5:W5)</f>
        <v>25</v>
      </c>
    </row>
    <row r="6" spans="1:24" ht="143">
      <c r="A6" s="28"/>
      <c r="B6" s="29" t="s">
        <v>444</v>
      </c>
      <c r="C6" s="29" t="s">
        <v>243</v>
      </c>
      <c r="D6" s="29" t="s">
        <v>51</v>
      </c>
      <c r="E6" s="30" t="s">
        <v>54</v>
      </c>
      <c r="F6" s="31" t="s">
        <v>54</v>
      </c>
      <c r="G6" s="31" t="s">
        <v>54</v>
      </c>
      <c r="H6" s="32">
        <v>42837</v>
      </c>
      <c r="I6" s="32">
        <v>42858</v>
      </c>
      <c r="J6" s="30">
        <f t="shared" ref="J6:J38" si="2">NETWORKDAYS(H6,I6)</f>
        <v>16</v>
      </c>
      <c r="K6" s="31" t="s">
        <v>54</v>
      </c>
      <c r="L6" s="31" t="s">
        <v>55</v>
      </c>
      <c r="M6" s="31" t="s">
        <v>55</v>
      </c>
      <c r="N6" s="31"/>
      <c r="O6" s="34"/>
      <c r="P6" s="35"/>
      <c r="Q6" s="40" t="s">
        <v>249</v>
      </c>
      <c r="R6" s="36"/>
      <c r="S6" s="31"/>
      <c r="U6" s="31"/>
      <c r="V6" s="31"/>
      <c r="W6" s="37"/>
      <c r="X6" s="60"/>
    </row>
    <row r="7" spans="1:24" ht="117">
      <c r="A7" s="28"/>
      <c r="B7" s="29" t="s">
        <v>445</v>
      </c>
      <c r="C7" s="29" t="s">
        <v>243</v>
      </c>
      <c r="D7" s="29" t="s">
        <v>52</v>
      </c>
      <c r="E7" s="30" t="s">
        <v>54</v>
      </c>
      <c r="F7" s="21" t="s">
        <v>54</v>
      </c>
      <c r="G7" s="31" t="s">
        <v>54</v>
      </c>
      <c r="H7" s="32">
        <v>42837</v>
      </c>
      <c r="I7" s="32">
        <v>42799</v>
      </c>
      <c r="J7" s="30">
        <f t="shared" si="2"/>
        <v>-28</v>
      </c>
      <c r="K7" s="31" t="s">
        <v>54</v>
      </c>
      <c r="L7" s="31" t="s">
        <v>55</v>
      </c>
      <c r="M7" s="31" t="s">
        <v>55</v>
      </c>
      <c r="N7" s="31"/>
      <c r="O7" s="34"/>
      <c r="P7" s="35"/>
      <c r="Q7" s="59" t="s">
        <v>245</v>
      </c>
      <c r="R7" s="36"/>
      <c r="S7" s="31"/>
      <c r="U7" s="31"/>
      <c r="V7" s="31"/>
      <c r="W7" s="37"/>
      <c r="X7" s="60"/>
    </row>
    <row r="8" spans="1:24" ht="130">
      <c r="A8" s="28"/>
      <c r="B8" s="29" t="s">
        <v>446</v>
      </c>
      <c r="C8" s="29" t="s">
        <v>243</v>
      </c>
      <c r="D8" s="29" t="s">
        <v>52</v>
      </c>
      <c r="E8" s="21" t="s">
        <v>54</v>
      </c>
      <c r="F8" s="30" t="s">
        <v>54</v>
      </c>
      <c r="G8" s="31" t="s">
        <v>54</v>
      </c>
      <c r="H8" s="32">
        <v>42837</v>
      </c>
      <c r="I8" s="32">
        <v>42858</v>
      </c>
      <c r="J8" s="30">
        <f t="shared" si="2"/>
        <v>16</v>
      </c>
      <c r="K8" s="22" t="s">
        <v>54</v>
      </c>
      <c r="L8" s="31" t="s">
        <v>55</v>
      </c>
      <c r="M8" s="31" t="s">
        <v>55</v>
      </c>
      <c r="N8" s="31"/>
      <c r="O8" s="34"/>
      <c r="P8" s="35"/>
      <c r="Q8" s="40" t="s">
        <v>249</v>
      </c>
      <c r="R8" s="36"/>
      <c r="S8" s="31"/>
      <c r="U8" s="31"/>
      <c r="V8" s="31"/>
      <c r="W8" s="37"/>
      <c r="X8" s="60"/>
    </row>
    <row r="9" spans="1:24" ht="143">
      <c r="A9" s="28"/>
      <c r="B9" s="29" t="s">
        <v>447</v>
      </c>
      <c r="C9" s="29" t="s">
        <v>243</v>
      </c>
      <c r="D9" s="29" t="s">
        <v>51</v>
      </c>
      <c r="E9" s="21" t="s">
        <v>54</v>
      </c>
      <c r="F9" s="30" t="s">
        <v>54</v>
      </c>
      <c r="G9" s="31" t="s">
        <v>54</v>
      </c>
      <c r="H9" s="32">
        <v>42837</v>
      </c>
      <c r="I9" s="32">
        <v>42867</v>
      </c>
      <c r="J9" s="30">
        <f t="shared" si="2"/>
        <v>23</v>
      </c>
      <c r="K9" s="31" t="s">
        <v>54</v>
      </c>
      <c r="L9" s="31" t="s">
        <v>55</v>
      </c>
      <c r="M9" s="31" t="s">
        <v>55</v>
      </c>
      <c r="N9" s="31"/>
      <c r="O9" s="34"/>
      <c r="P9" s="35"/>
      <c r="Q9" s="59" t="s">
        <v>245</v>
      </c>
      <c r="R9" s="36"/>
      <c r="S9" s="31"/>
      <c r="U9" s="31"/>
      <c r="V9" s="31"/>
      <c r="W9" s="37"/>
      <c r="X9" s="60"/>
    </row>
    <row r="10" spans="1:24" ht="65">
      <c r="A10" s="28"/>
      <c r="B10" s="29" t="s">
        <v>448</v>
      </c>
      <c r="C10" s="29" t="s">
        <v>243</v>
      </c>
      <c r="D10" s="29" t="s">
        <v>51</v>
      </c>
      <c r="E10" s="30" t="s">
        <v>54</v>
      </c>
      <c r="F10" s="30" t="s">
        <v>54</v>
      </c>
      <c r="G10" s="31" t="s">
        <v>54</v>
      </c>
      <c r="H10" s="32">
        <v>42857</v>
      </c>
      <c r="I10" s="32">
        <v>42878</v>
      </c>
      <c r="J10" s="30">
        <f t="shared" si="2"/>
        <v>16</v>
      </c>
      <c r="K10" s="31" t="s">
        <v>54</v>
      </c>
      <c r="L10" s="31" t="s">
        <v>55</v>
      </c>
      <c r="M10" s="31" t="s">
        <v>55</v>
      </c>
      <c r="N10" s="31"/>
      <c r="O10" s="34"/>
      <c r="P10" s="35"/>
      <c r="Q10" s="40" t="s">
        <v>249</v>
      </c>
      <c r="R10" s="36"/>
      <c r="S10" s="31"/>
      <c r="U10" s="31"/>
      <c r="V10" s="31"/>
      <c r="W10" s="37"/>
      <c r="X10" s="60"/>
    </row>
    <row r="11" spans="1:24" ht="52">
      <c r="A11" s="28"/>
      <c r="B11" s="29" t="s">
        <v>449</v>
      </c>
      <c r="C11" s="29" t="s">
        <v>243</v>
      </c>
      <c r="D11" s="29" t="s">
        <v>50</v>
      </c>
      <c r="E11" s="30" t="s">
        <v>54</v>
      </c>
      <c r="F11" s="30" t="s">
        <v>54</v>
      </c>
      <c r="G11" s="31" t="s">
        <v>54</v>
      </c>
      <c r="H11" s="32">
        <v>42863</v>
      </c>
      <c r="I11" s="32">
        <v>42885</v>
      </c>
      <c r="J11" s="30">
        <f t="shared" si="2"/>
        <v>17</v>
      </c>
      <c r="K11" s="31" t="s">
        <v>54</v>
      </c>
      <c r="L11" s="31" t="s">
        <v>55</v>
      </c>
      <c r="M11" s="31" t="s">
        <v>55</v>
      </c>
      <c r="N11" s="31"/>
      <c r="O11" s="34"/>
      <c r="P11" s="35"/>
      <c r="Q11" s="59" t="s">
        <v>245</v>
      </c>
      <c r="R11" s="36"/>
      <c r="S11" s="31"/>
      <c r="U11" s="31"/>
      <c r="V11" s="31"/>
      <c r="W11" s="37"/>
      <c r="X11" s="60"/>
    </row>
    <row r="12" spans="1:24" ht="156">
      <c r="A12" s="28"/>
      <c r="B12" s="29" t="s">
        <v>450</v>
      </c>
      <c r="C12" s="29" t="s">
        <v>243</v>
      </c>
      <c r="D12" s="29" t="s">
        <v>50</v>
      </c>
      <c r="E12" s="30" t="s">
        <v>54</v>
      </c>
      <c r="F12" s="21" t="s">
        <v>54</v>
      </c>
      <c r="G12" s="31" t="s">
        <v>54</v>
      </c>
      <c r="H12" s="32">
        <v>42873</v>
      </c>
      <c r="I12" s="32">
        <v>42894</v>
      </c>
      <c r="J12" s="30">
        <f t="shared" si="2"/>
        <v>16</v>
      </c>
      <c r="K12" s="31" t="s">
        <v>54</v>
      </c>
      <c r="L12" s="31" t="s">
        <v>55</v>
      </c>
      <c r="M12" s="31" t="s">
        <v>55</v>
      </c>
      <c r="N12" s="31"/>
      <c r="O12" s="34"/>
      <c r="P12" s="35"/>
      <c r="Q12" s="40" t="s">
        <v>249</v>
      </c>
      <c r="R12" s="36"/>
      <c r="S12" s="31"/>
      <c r="U12" s="31"/>
      <c r="V12" s="31"/>
      <c r="W12" s="37"/>
      <c r="X12" s="60"/>
    </row>
    <row r="13" spans="1:24" ht="91">
      <c r="A13" s="28"/>
      <c r="B13" s="29" t="s">
        <v>451</v>
      </c>
      <c r="C13" s="29" t="s">
        <v>243</v>
      </c>
      <c r="D13" s="29" t="s">
        <v>51</v>
      </c>
      <c r="E13" s="30" t="s">
        <v>54</v>
      </c>
      <c r="F13" s="21" t="s">
        <v>54</v>
      </c>
      <c r="G13" s="31" t="s">
        <v>54</v>
      </c>
      <c r="H13" s="32">
        <v>42874</v>
      </c>
      <c r="I13" s="32">
        <v>42899</v>
      </c>
      <c r="J13" s="30">
        <f t="shared" si="2"/>
        <v>18</v>
      </c>
      <c r="K13" s="22" t="s">
        <v>54</v>
      </c>
      <c r="L13" s="31" t="s">
        <v>55</v>
      </c>
      <c r="M13" s="31" t="s">
        <v>55</v>
      </c>
      <c r="N13" s="31"/>
      <c r="O13" s="34"/>
      <c r="P13" s="35"/>
      <c r="Q13" s="59" t="s">
        <v>245</v>
      </c>
      <c r="R13" s="36"/>
      <c r="S13" s="31"/>
      <c r="U13" s="31"/>
      <c r="V13" s="31"/>
      <c r="W13" s="37"/>
      <c r="X13" s="60"/>
    </row>
    <row r="14" spans="1:24" ht="52">
      <c r="A14" s="28"/>
      <c r="B14" s="29" t="s">
        <v>452</v>
      </c>
      <c r="C14" s="29" t="s">
        <v>243</v>
      </c>
      <c r="D14" s="29" t="s">
        <v>50</v>
      </c>
      <c r="E14" s="30" t="s">
        <v>54</v>
      </c>
      <c r="F14" s="30" t="s">
        <v>54</v>
      </c>
      <c r="G14" s="31" t="s">
        <v>54</v>
      </c>
      <c r="H14" s="32">
        <v>42880</v>
      </c>
      <c r="I14" s="32">
        <v>42901</v>
      </c>
      <c r="J14" s="30">
        <f t="shared" si="2"/>
        <v>16</v>
      </c>
      <c r="K14" s="31" t="s">
        <v>54</v>
      </c>
      <c r="L14" s="31" t="s">
        <v>55</v>
      </c>
      <c r="M14" s="31" t="s">
        <v>55</v>
      </c>
      <c r="N14" s="31"/>
      <c r="O14" s="34"/>
      <c r="P14" s="35"/>
      <c r="Q14" s="40" t="s">
        <v>249</v>
      </c>
      <c r="R14" s="36"/>
      <c r="S14" s="31"/>
      <c r="U14" s="31"/>
      <c r="V14" s="31"/>
      <c r="W14" s="37"/>
      <c r="X14" s="60"/>
    </row>
    <row r="15" spans="1:24" ht="143">
      <c r="A15" s="28"/>
      <c r="B15" s="29" t="s">
        <v>453</v>
      </c>
      <c r="C15" s="29" t="s">
        <v>243</v>
      </c>
      <c r="D15" s="29" t="s">
        <v>53</v>
      </c>
      <c r="E15" s="30" t="s">
        <v>54</v>
      </c>
      <c r="F15" s="30" t="s">
        <v>54</v>
      </c>
      <c r="G15" s="31" t="s">
        <v>54</v>
      </c>
      <c r="H15" s="32">
        <v>42880</v>
      </c>
      <c r="I15" s="32">
        <v>42902</v>
      </c>
      <c r="J15" s="30">
        <f t="shared" si="2"/>
        <v>17</v>
      </c>
      <c r="K15" s="31" t="s">
        <v>54</v>
      </c>
      <c r="L15" s="31" t="s">
        <v>55</v>
      </c>
      <c r="M15" s="31" t="s">
        <v>55</v>
      </c>
      <c r="N15" s="31"/>
      <c r="O15" s="34"/>
      <c r="P15" s="35"/>
      <c r="Q15" s="59" t="s">
        <v>245</v>
      </c>
      <c r="R15" s="36"/>
      <c r="S15" s="31"/>
      <c r="U15" s="31"/>
      <c r="V15" s="31"/>
      <c r="W15" s="37"/>
      <c r="X15" s="60"/>
    </row>
    <row r="16" spans="1:24" ht="52">
      <c r="A16" s="28"/>
      <c r="B16" s="29" t="s">
        <v>454</v>
      </c>
      <c r="C16" s="29" t="s">
        <v>243</v>
      </c>
      <c r="D16" s="29" t="s">
        <v>52</v>
      </c>
      <c r="E16" s="21" t="s">
        <v>54</v>
      </c>
      <c r="F16" s="30" t="s">
        <v>54</v>
      </c>
      <c r="G16" s="31" t="s">
        <v>54</v>
      </c>
      <c r="H16" s="32">
        <v>42880</v>
      </c>
      <c r="I16" s="32">
        <v>42902</v>
      </c>
      <c r="J16" s="30">
        <f t="shared" si="2"/>
        <v>17</v>
      </c>
      <c r="K16" s="31" t="s">
        <v>54</v>
      </c>
      <c r="L16" s="31" t="s">
        <v>55</v>
      </c>
      <c r="M16" s="31" t="s">
        <v>55</v>
      </c>
      <c r="N16" s="31"/>
      <c r="O16" s="34"/>
      <c r="P16" s="35"/>
      <c r="Q16" s="40" t="s">
        <v>249</v>
      </c>
      <c r="R16" s="36"/>
      <c r="S16" s="31"/>
      <c r="U16" s="31"/>
      <c r="V16" s="31"/>
      <c r="W16" s="37"/>
      <c r="X16" s="60"/>
    </row>
    <row r="17" spans="1:24" ht="78">
      <c r="A17" s="28"/>
      <c r="B17" s="29" t="s">
        <v>455</v>
      </c>
      <c r="C17" s="29" t="s">
        <v>243</v>
      </c>
      <c r="D17" s="29" t="s">
        <v>51</v>
      </c>
      <c r="E17" s="21" t="s">
        <v>54</v>
      </c>
      <c r="F17" s="30" t="s">
        <v>54</v>
      </c>
      <c r="G17" s="31" t="s">
        <v>54</v>
      </c>
      <c r="H17" s="32">
        <v>42880</v>
      </c>
      <c r="I17" s="32">
        <v>42902</v>
      </c>
      <c r="J17" s="30">
        <f t="shared" si="2"/>
        <v>17</v>
      </c>
      <c r="K17" s="31" t="s">
        <v>54</v>
      </c>
      <c r="L17" s="31" t="s">
        <v>55</v>
      </c>
      <c r="M17" s="31" t="s">
        <v>55</v>
      </c>
      <c r="N17" s="31"/>
      <c r="O17" s="34"/>
      <c r="P17" s="35"/>
      <c r="Q17" s="59" t="s">
        <v>245</v>
      </c>
      <c r="R17" s="36"/>
      <c r="S17" s="31"/>
      <c r="U17" s="31"/>
      <c r="V17" s="31"/>
      <c r="W17" s="37"/>
      <c r="X17" s="60"/>
    </row>
    <row r="18" spans="1:24" ht="104">
      <c r="A18" s="28"/>
      <c r="B18" s="29" t="s">
        <v>456</v>
      </c>
      <c r="C18" s="29" t="s">
        <v>243</v>
      </c>
      <c r="D18" s="29" t="s">
        <v>51</v>
      </c>
      <c r="E18" s="30" t="s">
        <v>54</v>
      </c>
      <c r="F18" s="31" t="s">
        <v>54</v>
      </c>
      <c r="G18" s="31" t="s">
        <v>54</v>
      </c>
      <c r="H18" s="32">
        <v>42891</v>
      </c>
      <c r="I18" s="32">
        <v>42911</v>
      </c>
      <c r="J18" s="30">
        <f t="shared" si="2"/>
        <v>15</v>
      </c>
      <c r="K18" s="31" t="s">
        <v>54</v>
      </c>
      <c r="L18" s="31" t="s">
        <v>55</v>
      </c>
      <c r="M18" s="31" t="s">
        <v>55</v>
      </c>
      <c r="N18" s="31"/>
      <c r="O18" s="34"/>
      <c r="P18" s="35"/>
      <c r="Q18" s="40" t="s">
        <v>249</v>
      </c>
      <c r="R18" s="36"/>
      <c r="S18" s="31"/>
      <c r="U18" s="31"/>
      <c r="V18" s="31"/>
      <c r="W18" s="37"/>
      <c r="X18" s="60"/>
    </row>
    <row r="19" spans="1:24" ht="117">
      <c r="B19" s="116" t="s">
        <v>457</v>
      </c>
      <c r="C19" s="29" t="s">
        <v>243</v>
      </c>
      <c r="D19" s="29" t="s">
        <v>52</v>
      </c>
      <c r="E19" s="30" t="s">
        <v>54</v>
      </c>
      <c r="F19" s="113" t="s">
        <v>54</v>
      </c>
      <c r="G19" s="114" t="s">
        <v>54</v>
      </c>
      <c r="H19" s="32">
        <v>42892</v>
      </c>
      <c r="I19" s="32">
        <v>42913</v>
      </c>
      <c r="J19" s="113">
        <f t="shared" si="2"/>
        <v>16</v>
      </c>
      <c r="K19" s="31" t="s">
        <v>54</v>
      </c>
      <c r="L19" s="31" t="s">
        <v>55</v>
      </c>
      <c r="M19" s="31" t="s">
        <v>55</v>
      </c>
      <c r="Q19" s="59" t="s">
        <v>245</v>
      </c>
    </row>
    <row r="20" spans="1:24" ht="169">
      <c r="A20" s="3"/>
      <c r="B20" s="116" t="s">
        <v>458</v>
      </c>
      <c r="C20" s="115" t="s">
        <v>243</v>
      </c>
      <c r="D20" s="29" t="s">
        <v>52</v>
      </c>
      <c r="E20" s="30" t="s">
        <v>54</v>
      </c>
      <c r="F20" s="113" t="s">
        <v>54</v>
      </c>
      <c r="G20" s="114" t="s">
        <v>54</v>
      </c>
      <c r="H20" s="32">
        <v>42905</v>
      </c>
      <c r="I20" s="32">
        <v>42926</v>
      </c>
      <c r="J20" s="113">
        <f t="shared" si="2"/>
        <v>16</v>
      </c>
      <c r="K20" s="22" t="s">
        <v>54</v>
      </c>
      <c r="L20" s="31" t="s">
        <v>55</v>
      </c>
      <c r="M20" s="31" t="s">
        <v>55</v>
      </c>
      <c r="Q20" s="40" t="s">
        <v>249</v>
      </c>
    </row>
    <row r="21" spans="1:24" ht="130">
      <c r="A21" s="3"/>
      <c r="B21" s="116" t="s">
        <v>459</v>
      </c>
      <c r="C21" s="115" t="s">
        <v>243</v>
      </c>
      <c r="D21" s="29" t="s">
        <v>51</v>
      </c>
      <c r="E21" s="30" t="s">
        <v>54</v>
      </c>
      <c r="F21" s="113" t="s">
        <v>54</v>
      </c>
      <c r="G21" s="114" t="s">
        <v>54</v>
      </c>
      <c r="H21" s="32">
        <v>42969</v>
      </c>
      <c r="I21" s="32">
        <v>42990</v>
      </c>
      <c r="J21" s="113">
        <f t="shared" si="2"/>
        <v>16</v>
      </c>
      <c r="K21" s="31" t="s">
        <v>54</v>
      </c>
      <c r="L21" s="31" t="s">
        <v>55</v>
      </c>
      <c r="M21" s="31" t="s">
        <v>55</v>
      </c>
      <c r="Q21" s="59" t="s">
        <v>245</v>
      </c>
    </row>
    <row r="22" spans="1:24" ht="117">
      <c r="A22" s="3"/>
      <c r="B22" s="116" t="s">
        <v>460</v>
      </c>
      <c r="C22" s="115" t="s">
        <v>243</v>
      </c>
      <c r="D22" s="29" t="s">
        <v>51</v>
      </c>
      <c r="E22" s="113" t="s">
        <v>54</v>
      </c>
      <c r="F22" s="113" t="s">
        <v>54</v>
      </c>
      <c r="G22" s="114" t="s">
        <v>54</v>
      </c>
      <c r="H22" s="32">
        <v>42969</v>
      </c>
      <c r="I22" s="32">
        <v>42990</v>
      </c>
      <c r="J22" s="113">
        <f t="shared" si="2"/>
        <v>16</v>
      </c>
      <c r="K22" s="31" t="s">
        <v>54</v>
      </c>
      <c r="L22" s="31" t="s">
        <v>55</v>
      </c>
      <c r="M22" s="31" t="s">
        <v>55</v>
      </c>
      <c r="Q22" s="40" t="s">
        <v>249</v>
      </c>
    </row>
    <row r="23" spans="1:24" ht="52">
      <c r="A23" s="3"/>
      <c r="B23" s="116" t="s">
        <v>461</v>
      </c>
      <c r="C23" s="115" t="s">
        <v>243</v>
      </c>
      <c r="D23" s="29" t="s">
        <v>51</v>
      </c>
      <c r="E23" s="113" t="s">
        <v>54</v>
      </c>
      <c r="F23" s="113" t="s">
        <v>54</v>
      </c>
      <c r="G23" s="114" t="s">
        <v>54</v>
      </c>
      <c r="H23" s="32">
        <v>42984</v>
      </c>
      <c r="I23" s="32">
        <v>43005</v>
      </c>
      <c r="J23" s="113">
        <f t="shared" si="2"/>
        <v>16</v>
      </c>
      <c r="K23" s="31" t="s">
        <v>54</v>
      </c>
      <c r="L23" s="31" t="s">
        <v>55</v>
      </c>
      <c r="M23" s="31" t="s">
        <v>55</v>
      </c>
      <c r="Q23" s="59" t="s">
        <v>245</v>
      </c>
    </row>
    <row r="24" spans="1:24" ht="65">
      <c r="A24" s="3"/>
      <c r="B24" s="116" t="s">
        <v>462</v>
      </c>
      <c r="C24" s="115" t="s">
        <v>243</v>
      </c>
      <c r="D24" s="29" t="s">
        <v>51</v>
      </c>
      <c r="E24" s="113" t="s">
        <v>54</v>
      </c>
      <c r="F24" s="113" t="s">
        <v>54</v>
      </c>
      <c r="G24" s="114" t="s">
        <v>54</v>
      </c>
      <c r="H24" s="32">
        <v>42991</v>
      </c>
      <c r="I24" s="32">
        <v>43012</v>
      </c>
      <c r="J24" s="113">
        <f t="shared" si="2"/>
        <v>16</v>
      </c>
      <c r="K24" s="31" t="s">
        <v>54</v>
      </c>
      <c r="L24" s="31" t="s">
        <v>55</v>
      </c>
      <c r="M24" s="31" t="s">
        <v>55</v>
      </c>
      <c r="Q24" s="40" t="s">
        <v>249</v>
      </c>
    </row>
    <row r="25" spans="1:24" ht="65">
      <c r="A25" s="3"/>
      <c r="B25" s="116" t="s">
        <v>463</v>
      </c>
      <c r="C25" s="115" t="s">
        <v>243</v>
      </c>
      <c r="D25" s="29" t="s">
        <v>51</v>
      </c>
      <c r="E25" s="113" t="s">
        <v>464</v>
      </c>
      <c r="F25" s="113" t="s">
        <v>54</v>
      </c>
      <c r="G25" s="114" t="s">
        <v>54</v>
      </c>
      <c r="H25" s="32">
        <v>42991</v>
      </c>
      <c r="I25" s="32">
        <v>43012</v>
      </c>
      <c r="J25" s="113">
        <f t="shared" si="2"/>
        <v>16</v>
      </c>
      <c r="K25" s="22" t="s">
        <v>54</v>
      </c>
      <c r="L25" s="31" t="s">
        <v>55</v>
      </c>
      <c r="M25" s="31" t="s">
        <v>55</v>
      </c>
      <c r="Q25" s="59" t="s">
        <v>245</v>
      </c>
    </row>
    <row r="26" spans="1:24" ht="104">
      <c r="A26" s="3"/>
      <c r="B26" s="116" t="s">
        <v>465</v>
      </c>
      <c r="C26" s="115" t="s">
        <v>243</v>
      </c>
      <c r="D26" s="29" t="s">
        <v>51</v>
      </c>
      <c r="E26" s="113" t="s">
        <v>54</v>
      </c>
      <c r="F26" s="113" t="s">
        <v>54</v>
      </c>
      <c r="G26" s="114" t="s">
        <v>54</v>
      </c>
      <c r="H26" s="32">
        <v>43010</v>
      </c>
      <c r="I26" s="32">
        <v>43025</v>
      </c>
      <c r="J26" s="113">
        <f t="shared" si="2"/>
        <v>12</v>
      </c>
      <c r="K26" s="31" t="s">
        <v>54</v>
      </c>
      <c r="L26" s="31" t="s">
        <v>55</v>
      </c>
      <c r="M26" s="31" t="s">
        <v>55</v>
      </c>
      <c r="Q26" s="40" t="s">
        <v>249</v>
      </c>
    </row>
    <row r="27" spans="1:24" ht="78">
      <c r="A27" s="3"/>
      <c r="B27" s="116" t="s">
        <v>466</v>
      </c>
      <c r="C27" s="115" t="s">
        <v>243</v>
      </c>
      <c r="D27" s="29" t="s">
        <v>50</v>
      </c>
      <c r="E27" s="113" t="s">
        <v>54</v>
      </c>
      <c r="F27" s="113" t="s">
        <v>54</v>
      </c>
      <c r="G27" s="114" t="s">
        <v>54</v>
      </c>
      <c r="H27" s="32">
        <v>43014</v>
      </c>
      <c r="I27" s="32">
        <v>43035</v>
      </c>
      <c r="J27" s="113">
        <f t="shared" si="2"/>
        <v>16</v>
      </c>
      <c r="K27" s="31" t="s">
        <v>54</v>
      </c>
      <c r="L27" s="31" t="s">
        <v>55</v>
      </c>
      <c r="M27" s="31" t="s">
        <v>55</v>
      </c>
      <c r="Q27" s="59" t="s">
        <v>245</v>
      </c>
    </row>
    <row r="28" spans="1:24" ht="156">
      <c r="A28" s="3"/>
      <c r="B28" s="116" t="s">
        <v>467</v>
      </c>
      <c r="C28" s="115" t="s">
        <v>243</v>
      </c>
      <c r="D28" s="29" t="s">
        <v>52</v>
      </c>
      <c r="E28" s="113" t="s">
        <v>54</v>
      </c>
      <c r="F28" s="113" t="s">
        <v>54</v>
      </c>
      <c r="G28" s="114" t="s">
        <v>54</v>
      </c>
      <c r="H28" s="32">
        <v>43025</v>
      </c>
      <c r="I28" s="32">
        <v>43046</v>
      </c>
      <c r="J28" s="113">
        <f t="shared" si="2"/>
        <v>16</v>
      </c>
      <c r="K28" s="31" t="s">
        <v>54</v>
      </c>
      <c r="L28" s="31" t="s">
        <v>55</v>
      </c>
      <c r="M28" s="31" t="s">
        <v>55</v>
      </c>
      <c r="Q28" s="40" t="s">
        <v>249</v>
      </c>
    </row>
    <row r="29" spans="1:24" ht="182">
      <c r="A29" s="3"/>
      <c r="B29" s="116" t="s">
        <v>468</v>
      </c>
      <c r="C29" s="115" t="s">
        <v>243</v>
      </c>
      <c r="D29" s="29" t="s">
        <v>51</v>
      </c>
      <c r="E29" s="113" t="s">
        <v>54</v>
      </c>
      <c r="F29" s="113" t="s">
        <v>54</v>
      </c>
      <c r="G29" s="114" t="s">
        <v>54</v>
      </c>
      <c r="H29" s="32">
        <v>43046</v>
      </c>
      <c r="I29" s="32">
        <v>43067</v>
      </c>
      <c r="J29" s="113">
        <f t="shared" si="2"/>
        <v>16</v>
      </c>
      <c r="K29" s="31" t="s">
        <v>54</v>
      </c>
      <c r="L29" s="31" t="s">
        <v>55</v>
      </c>
      <c r="M29" s="31" t="s">
        <v>55</v>
      </c>
      <c r="Q29" s="59" t="s">
        <v>245</v>
      </c>
    </row>
    <row r="30" spans="1:24" ht="78">
      <c r="A30" s="3"/>
      <c r="B30" s="116" t="s">
        <v>242</v>
      </c>
      <c r="C30" s="115" t="s">
        <v>243</v>
      </c>
      <c r="D30" s="29" t="s">
        <v>53</v>
      </c>
      <c r="E30" s="113" t="s">
        <v>54</v>
      </c>
      <c r="F30" s="113" t="s">
        <v>54</v>
      </c>
      <c r="G30" s="114" t="s">
        <v>54</v>
      </c>
      <c r="H30" s="32">
        <v>43049</v>
      </c>
      <c r="I30" s="32">
        <v>43069</v>
      </c>
      <c r="J30" s="113">
        <f t="shared" si="2"/>
        <v>15</v>
      </c>
      <c r="K30" s="31" t="s">
        <v>54</v>
      </c>
      <c r="L30" s="31" t="s">
        <v>55</v>
      </c>
      <c r="M30" s="31" t="s">
        <v>55</v>
      </c>
      <c r="Q30" s="40" t="s">
        <v>249</v>
      </c>
    </row>
    <row r="31" spans="1:24" ht="130">
      <c r="A31" s="3"/>
      <c r="B31" s="116" t="s">
        <v>469</v>
      </c>
      <c r="C31" s="115" t="s">
        <v>243</v>
      </c>
      <c r="D31" s="29" t="s">
        <v>51</v>
      </c>
      <c r="E31" s="113" t="s">
        <v>54</v>
      </c>
      <c r="F31" s="113" t="s">
        <v>54</v>
      </c>
      <c r="G31" s="114" t="s">
        <v>54</v>
      </c>
      <c r="H31" s="32">
        <v>43054</v>
      </c>
      <c r="I31" s="32">
        <v>43075</v>
      </c>
      <c r="J31" s="113">
        <f t="shared" si="2"/>
        <v>16</v>
      </c>
      <c r="K31" s="31" t="s">
        <v>54</v>
      </c>
      <c r="L31" s="31" t="s">
        <v>55</v>
      </c>
      <c r="M31" s="31" t="s">
        <v>55</v>
      </c>
      <c r="Q31" s="59" t="s">
        <v>245</v>
      </c>
    </row>
    <row r="32" spans="1:24" ht="195">
      <c r="A32" s="3"/>
      <c r="B32" s="116" t="s">
        <v>470</v>
      </c>
      <c r="C32" s="115" t="s">
        <v>243</v>
      </c>
      <c r="D32" s="29" t="s">
        <v>51</v>
      </c>
      <c r="E32" s="113" t="s">
        <v>54</v>
      </c>
      <c r="F32" s="113" t="s">
        <v>54</v>
      </c>
      <c r="G32" s="114" t="s">
        <v>54</v>
      </c>
      <c r="H32" s="32">
        <v>43055</v>
      </c>
      <c r="I32" s="32">
        <v>43076</v>
      </c>
      <c r="J32" s="113">
        <f t="shared" si="2"/>
        <v>16</v>
      </c>
      <c r="K32" s="22" t="s">
        <v>54</v>
      </c>
      <c r="L32" s="31" t="s">
        <v>55</v>
      </c>
      <c r="M32" s="31" t="s">
        <v>55</v>
      </c>
      <c r="Q32" s="40" t="s">
        <v>249</v>
      </c>
    </row>
    <row r="33" spans="2:17" ht="156">
      <c r="B33" s="117" t="s">
        <v>471</v>
      </c>
      <c r="C33" s="115" t="s">
        <v>243</v>
      </c>
      <c r="D33" s="29" t="s">
        <v>51</v>
      </c>
      <c r="E33" s="113" t="s">
        <v>464</v>
      </c>
      <c r="F33" s="113" t="s">
        <v>464</v>
      </c>
      <c r="G33" s="113" t="s">
        <v>464</v>
      </c>
      <c r="H33" s="32">
        <v>43068</v>
      </c>
      <c r="I33" s="32">
        <v>43089</v>
      </c>
      <c r="J33" s="113">
        <f t="shared" si="2"/>
        <v>16</v>
      </c>
      <c r="K33" s="31" t="s">
        <v>54</v>
      </c>
      <c r="L33" s="31" t="s">
        <v>55</v>
      </c>
      <c r="M33" s="31" t="s">
        <v>55</v>
      </c>
      <c r="Q33" s="59" t="s">
        <v>245</v>
      </c>
    </row>
    <row r="34" spans="2:17" ht="156">
      <c r="B34" s="118" t="s">
        <v>472</v>
      </c>
      <c r="C34" s="115" t="s">
        <v>243</v>
      </c>
      <c r="D34" s="29" t="s">
        <v>53</v>
      </c>
      <c r="E34" s="113" t="s">
        <v>54</v>
      </c>
      <c r="F34" s="113" t="s">
        <v>54</v>
      </c>
      <c r="G34" s="113" t="s">
        <v>54</v>
      </c>
      <c r="H34" s="32">
        <v>43073</v>
      </c>
      <c r="I34" s="32">
        <v>43095</v>
      </c>
      <c r="J34" s="113">
        <f t="shared" si="2"/>
        <v>17</v>
      </c>
      <c r="K34" s="31" t="s">
        <v>54</v>
      </c>
      <c r="L34" s="31" t="s">
        <v>55</v>
      </c>
      <c r="M34" s="31" t="s">
        <v>55</v>
      </c>
      <c r="Q34" s="40" t="s">
        <v>249</v>
      </c>
    </row>
    <row r="35" spans="2:17" ht="78">
      <c r="B35" s="118" t="s">
        <v>473</v>
      </c>
      <c r="C35" s="115" t="s">
        <v>243</v>
      </c>
      <c r="D35" s="29" t="s">
        <v>51</v>
      </c>
      <c r="E35" s="113" t="s">
        <v>54</v>
      </c>
      <c r="F35" s="113" t="s">
        <v>54</v>
      </c>
      <c r="G35" s="113" t="s">
        <v>54</v>
      </c>
      <c r="H35" s="32">
        <v>43075</v>
      </c>
      <c r="I35" s="32">
        <v>43096</v>
      </c>
      <c r="J35" s="113">
        <f t="shared" si="2"/>
        <v>16</v>
      </c>
      <c r="K35" s="31" t="s">
        <v>54</v>
      </c>
      <c r="L35" s="31" t="s">
        <v>55</v>
      </c>
      <c r="M35" s="31" t="s">
        <v>55</v>
      </c>
      <c r="Q35" s="59" t="s">
        <v>245</v>
      </c>
    </row>
    <row r="36" spans="2:17" ht="143">
      <c r="B36" s="118" t="s">
        <v>474</v>
      </c>
      <c r="C36" s="115" t="s">
        <v>243</v>
      </c>
      <c r="D36" s="29" t="s">
        <v>51</v>
      </c>
      <c r="E36" s="113" t="s">
        <v>54</v>
      </c>
      <c r="F36" s="113" t="s">
        <v>54</v>
      </c>
      <c r="G36" s="113" t="s">
        <v>54</v>
      </c>
      <c r="H36" s="32">
        <v>43080</v>
      </c>
      <c r="I36" s="32">
        <v>43099</v>
      </c>
      <c r="J36" s="113">
        <f t="shared" si="2"/>
        <v>15</v>
      </c>
      <c r="K36" s="31" t="s">
        <v>54</v>
      </c>
      <c r="L36" s="31" t="s">
        <v>55</v>
      </c>
      <c r="M36" s="31" t="s">
        <v>55</v>
      </c>
      <c r="Q36" s="40" t="s">
        <v>249</v>
      </c>
    </row>
    <row r="37" spans="2:17" ht="104">
      <c r="B37" s="118" t="s">
        <v>475</v>
      </c>
      <c r="C37" s="115" t="s">
        <v>243</v>
      </c>
      <c r="D37" s="29" t="s">
        <v>53</v>
      </c>
      <c r="E37" s="113" t="s">
        <v>54</v>
      </c>
      <c r="F37" s="113" t="s">
        <v>54</v>
      </c>
      <c r="G37" s="113" t="s">
        <v>54</v>
      </c>
      <c r="H37" s="32">
        <v>43091</v>
      </c>
      <c r="I37" s="32">
        <v>43118</v>
      </c>
      <c r="J37" s="113">
        <f t="shared" si="2"/>
        <v>20</v>
      </c>
      <c r="K37" s="22" t="s">
        <v>54</v>
      </c>
      <c r="L37" s="31" t="s">
        <v>55</v>
      </c>
      <c r="M37" s="31" t="s">
        <v>55</v>
      </c>
      <c r="Q37" s="59" t="s">
        <v>245</v>
      </c>
    </row>
    <row r="38" spans="2:17" ht="91">
      <c r="B38" s="118" t="s">
        <v>476</v>
      </c>
      <c r="C38" s="115" t="s">
        <v>243</v>
      </c>
      <c r="D38" s="29"/>
      <c r="E38" s="113" t="s">
        <v>54</v>
      </c>
      <c r="F38" s="113" t="s">
        <v>54</v>
      </c>
      <c r="G38" s="113" t="s">
        <v>54</v>
      </c>
      <c r="H38" s="32">
        <v>43129</v>
      </c>
      <c r="I38" s="32">
        <v>43147</v>
      </c>
      <c r="J38" s="113">
        <f t="shared" si="2"/>
        <v>15</v>
      </c>
      <c r="K38" s="31" t="s">
        <v>54</v>
      </c>
      <c r="L38" s="31" t="s">
        <v>55</v>
      </c>
      <c r="M38" s="31" t="s">
        <v>55</v>
      </c>
      <c r="Q38" s="40" t="s">
        <v>249</v>
      </c>
    </row>
    <row r="39" spans="2:17">
      <c r="C39" s="115"/>
      <c r="E39" s="113"/>
      <c r="F39" s="113"/>
      <c r="G39" s="113"/>
      <c r="J39" s="113"/>
      <c r="K39" s="31"/>
      <c r="L39" s="31"/>
      <c r="Q39" s="59"/>
    </row>
    <row r="40" spans="2:17">
      <c r="C40" s="115"/>
      <c r="E40" s="113"/>
      <c r="F40" s="113"/>
      <c r="G40" s="113"/>
      <c r="J40" s="113"/>
      <c r="K40" s="31"/>
      <c r="L40" s="31"/>
      <c r="Q40" s="40"/>
    </row>
    <row r="41" spans="2:17">
      <c r="J41" s="113"/>
      <c r="K41" s="31"/>
      <c r="L41" s="31"/>
    </row>
    <row r="42" spans="2:17">
      <c r="K42" s="31"/>
      <c r="L42" s="31"/>
    </row>
    <row r="43" spans="2:17">
      <c r="L43" s="31"/>
    </row>
    <row r="44" spans="2:17">
      <c r="L44" s="31"/>
    </row>
    <row r="45" spans="2:17">
      <c r="L45" s="31"/>
    </row>
    <row r="46" spans="2:17">
      <c r="L46" s="31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X31"/>
  <sheetViews>
    <sheetView topLeftCell="A30" workbookViewId="0">
      <pane xSplit="2" topLeftCell="C1" activePane="topRight" state="frozen"/>
      <selection pane="topRight" activeCell="D30" sqref="D30"/>
    </sheetView>
  </sheetViews>
  <sheetFormatPr baseColWidth="10" defaultRowHeight="15"/>
  <sheetData>
    <row r="1" spans="1:24" ht="78">
      <c r="A1" s="100" t="s">
        <v>11</v>
      </c>
      <c r="B1" s="100" t="s">
        <v>40</v>
      </c>
      <c r="C1" s="100" t="s">
        <v>41</v>
      </c>
      <c r="D1" s="100" t="s">
        <v>42</v>
      </c>
      <c r="E1" s="101" t="s">
        <v>43</v>
      </c>
      <c r="F1" s="101" t="s">
        <v>62</v>
      </c>
      <c r="G1" s="101" t="s">
        <v>56</v>
      </c>
      <c r="H1" s="102" t="s">
        <v>57</v>
      </c>
      <c r="I1" s="102" t="s">
        <v>58</v>
      </c>
      <c r="J1" s="100" t="s">
        <v>59</v>
      </c>
      <c r="K1" s="100" t="s">
        <v>61</v>
      </c>
      <c r="L1" s="100" t="s">
        <v>60</v>
      </c>
      <c r="M1" s="100" t="s">
        <v>63</v>
      </c>
      <c r="N1" s="100" t="s">
        <v>64</v>
      </c>
      <c r="O1" s="102" t="s">
        <v>65</v>
      </c>
      <c r="P1" s="102" t="s">
        <v>66</v>
      </c>
      <c r="Q1" s="100" t="s">
        <v>67</v>
      </c>
      <c r="R1" s="100" t="s">
        <v>68</v>
      </c>
      <c r="S1" s="100" t="s">
        <v>69</v>
      </c>
      <c r="T1" s="103" t="s">
        <v>82</v>
      </c>
      <c r="U1" s="100" t="s">
        <v>70</v>
      </c>
      <c r="V1" s="100" t="s">
        <v>71</v>
      </c>
      <c r="W1" s="100" t="s">
        <v>72</v>
      </c>
      <c r="X1" s="100" t="s">
        <v>83</v>
      </c>
    </row>
    <row r="2" spans="1:24">
      <c r="A2" s="104"/>
      <c r="B2" s="105" t="s">
        <v>18</v>
      </c>
      <c r="C2" s="104" t="s">
        <v>19</v>
      </c>
      <c r="D2" s="104" t="s">
        <v>20</v>
      </c>
      <c r="E2" s="104" t="s">
        <v>21</v>
      </c>
      <c r="F2" s="104" t="s">
        <v>22</v>
      </c>
      <c r="G2" s="104" t="s">
        <v>23</v>
      </c>
      <c r="H2" s="105" t="s">
        <v>24</v>
      </c>
      <c r="I2" s="105" t="s">
        <v>25</v>
      </c>
      <c r="J2" s="105" t="s">
        <v>26</v>
      </c>
      <c r="K2" s="105" t="s">
        <v>27</v>
      </c>
      <c r="L2" s="105" t="s">
        <v>28</v>
      </c>
      <c r="M2" s="105" t="s">
        <v>29</v>
      </c>
      <c r="N2" s="105" t="s">
        <v>30</v>
      </c>
      <c r="O2" s="104" t="s">
        <v>31</v>
      </c>
      <c r="P2" s="105" t="s">
        <v>32</v>
      </c>
      <c r="Q2" s="105" t="s">
        <v>33</v>
      </c>
      <c r="R2" s="105" t="s">
        <v>34</v>
      </c>
      <c r="S2" s="105" t="s">
        <v>35</v>
      </c>
      <c r="U2" s="105" t="s">
        <v>36</v>
      </c>
      <c r="V2" s="105" t="s">
        <v>37</v>
      </c>
      <c r="W2" s="105" t="s">
        <v>38</v>
      </c>
      <c r="X2" s="105" t="s">
        <v>39</v>
      </c>
    </row>
    <row r="3" spans="1:24" ht="78">
      <c r="A3" s="19">
        <v>1</v>
      </c>
      <c r="B3" s="20" t="s">
        <v>250</v>
      </c>
      <c r="C3" s="59" t="s">
        <v>251</v>
      </c>
      <c r="D3" s="59" t="s">
        <v>51</v>
      </c>
      <c r="E3" s="21" t="str">
        <f>MID(LEFT(D3,2),2,1)</f>
        <v>P</v>
      </c>
      <c r="F3" s="22" t="s">
        <v>54</v>
      </c>
      <c r="G3" s="22" t="s">
        <v>54</v>
      </c>
      <c r="H3" s="23">
        <v>42768</v>
      </c>
      <c r="I3" s="23">
        <v>42788</v>
      </c>
      <c r="J3" s="21">
        <f>NETWORKDAYS(H3,I3)</f>
        <v>15</v>
      </c>
      <c r="K3" s="22" t="s">
        <v>55</v>
      </c>
      <c r="L3" s="22" t="s">
        <v>54</v>
      </c>
      <c r="M3" s="30" t="str">
        <f>IF(E3="N",0, IF(AND(G3="P",F3="P",J3&gt;=15, K3="P", L3="P"), "PO", "JO"))</f>
        <v>JO</v>
      </c>
      <c r="N3" s="24" t="s">
        <v>54</v>
      </c>
      <c r="O3" s="25">
        <v>42857</v>
      </c>
      <c r="P3" s="26"/>
      <c r="Q3" s="59" t="s">
        <v>252</v>
      </c>
      <c r="R3" s="59" t="s">
        <v>253</v>
      </c>
      <c r="S3" s="22">
        <v>5</v>
      </c>
      <c r="U3" s="22">
        <v>7</v>
      </c>
      <c r="V3" s="22">
        <v>3</v>
      </c>
      <c r="W3" s="27">
        <v>7</v>
      </c>
      <c r="X3" s="24">
        <f>SUM(U3:W3)</f>
        <v>17</v>
      </c>
    </row>
    <row r="4" spans="1:24" ht="104">
      <c r="A4" s="28">
        <v>2</v>
      </c>
      <c r="B4" s="29" t="s">
        <v>254</v>
      </c>
      <c r="C4" s="59" t="s">
        <v>251</v>
      </c>
      <c r="D4" s="59" t="s">
        <v>51</v>
      </c>
      <c r="E4" s="30" t="str">
        <f>MID(LEFT(D4,2),2,1)</f>
        <v>P</v>
      </c>
      <c r="F4" s="31" t="s">
        <v>54</v>
      </c>
      <c r="G4" s="31" t="s">
        <v>54</v>
      </c>
      <c r="H4" s="32">
        <v>42774</v>
      </c>
      <c r="I4" s="32">
        <v>42795</v>
      </c>
      <c r="J4" s="30">
        <f>NETWORKDAYS(H4,I4)</f>
        <v>16</v>
      </c>
      <c r="K4" s="31" t="s">
        <v>55</v>
      </c>
      <c r="L4" s="33" t="s">
        <v>54</v>
      </c>
      <c r="M4" s="30" t="str">
        <f t="shared" ref="M4:M30" si="0">IF(E4="N",0, IF(AND(G4="P",F4="P",J4&gt;=15, K4="P", L4="P"), "PO", "JO"))</f>
        <v>JO</v>
      </c>
      <c r="N4" s="33" t="s">
        <v>54</v>
      </c>
      <c r="O4" s="34">
        <v>42943</v>
      </c>
      <c r="P4" s="35"/>
      <c r="Q4" s="59" t="s">
        <v>252</v>
      </c>
      <c r="R4" s="59" t="s">
        <v>253</v>
      </c>
      <c r="S4" s="31">
        <v>9</v>
      </c>
      <c r="U4" s="31">
        <v>0</v>
      </c>
      <c r="V4" s="31">
        <v>1</v>
      </c>
      <c r="W4" s="37">
        <v>3</v>
      </c>
      <c r="X4" s="33">
        <f t="shared" ref="X4:X30" si="1">SUM(U4:W4)</f>
        <v>4</v>
      </c>
    </row>
    <row r="5" spans="1:24" ht="65">
      <c r="A5" s="28">
        <v>3</v>
      </c>
      <c r="B5" s="38" t="s">
        <v>255</v>
      </c>
      <c r="C5" s="59" t="s">
        <v>251</v>
      </c>
      <c r="D5" s="59" t="s">
        <v>51</v>
      </c>
      <c r="E5" s="30" t="str">
        <f t="shared" ref="E5:E30" si="2">MID(LEFT(D5,2),2,1)</f>
        <v>P</v>
      </c>
      <c r="F5" s="31" t="s">
        <v>54</v>
      </c>
      <c r="G5" s="31" t="s">
        <v>54</v>
      </c>
      <c r="H5" s="32">
        <v>42774</v>
      </c>
      <c r="I5" s="32">
        <v>42795</v>
      </c>
      <c r="J5" s="30">
        <f t="shared" ref="J5:J30" si="3">NETWORKDAYS(H5,I5)</f>
        <v>16</v>
      </c>
      <c r="K5" s="31" t="s">
        <v>54</v>
      </c>
      <c r="L5" s="33" t="s">
        <v>54</v>
      </c>
      <c r="M5" s="30" t="str">
        <f t="shared" si="0"/>
        <v>PO</v>
      </c>
      <c r="N5" s="33" t="s">
        <v>55</v>
      </c>
      <c r="O5" s="34" t="s">
        <v>55</v>
      </c>
      <c r="P5" s="35"/>
      <c r="Q5" s="59" t="s">
        <v>256</v>
      </c>
      <c r="R5" s="59" t="s">
        <v>257</v>
      </c>
      <c r="S5" s="31">
        <v>2</v>
      </c>
      <c r="U5" s="31">
        <v>1</v>
      </c>
      <c r="V5" s="31">
        <v>0</v>
      </c>
      <c r="W5" s="37">
        <v>0</v>
      </c>
      <c r="X5" s="33">
        <f>SUM(U5:W5)</f>
        <v>1</v>
      </c>
    </row>
    <row r="6" spans="1:24" ht="91">
      <c r="A6" s="28">
        <v>4</v>
      </c>
      <c r="B6" s="29" t="s">
        <v>258</v>
      </c>
      <c r="C6" s="59" t="s">
        <v>251</v>
      </c>
      <c r="D6" s="59" t="s">
        <v>51</v>
      </c>
      <c r="E6" s="30" t="str">
        <f t="shared" si="2"/>
        <v>P</v>
      </c>
      <c r="F6" s="31" t="s">
        <v>54</v>
      </c>
      <c r="G6" s="31" t="s">
        <v>54</v>
      </c>
      <c r="H6" s="32">
        <v>42789</v>
      </c>
      <c r="I6" s="32">
        <v>42810</v>
      </c>
      <c r="J6" s="30">
        <f t="shared" si="3"/>
        <v>16</v>
      </c>
      <c r="K6" s="31" t="s">
        <v>54</v>
      </c>
      <c r="L6" s="33" t="s">
        <v>54</v>
      </c>
      <c r="M6" s="30" t="str">
        <f t="shared" si="0"/>
        <v>PO</v>
      </c>
      <c r="N6" s="33" t="s">
        <v>54</v>
      </c>
      <c r="O6" s="34">
        <v>42920</v>
      </c>
      <c r="P6" s="35"/>
      <c r="Q6" s="59" t="s">
        <v>256</v>
      </c>
      <c r="R6" s="59" t="s">
        <v>257</v>
      </c>
      <c r="S6" s="31">
        <v>4</v>
      </c>
      <c r="U6" s="31">
        <v>3</v>
      </c>
      <c r="V6" s="31">
        <v>0</v>
      </c>
      <c r="W6" s="37">
        <v>0</v>
      </c>
      <c r="X6" s="33">
        <f t="shared" si="1"/>
        <v>3</v>
      </c>
    </row>
    <row r="7" spans="1:24" ht="78">
      <c r="A7" s="28">
        <v>5</v>
      </c>
      <c r="B7" s="39" t="s">
        <v>259</v>
      </c>
      <c r="C7" s="59" t="s">
        <v>251</v>
      </c>
      <c r="D7" s="59" t="s">
        <v>51</v>
      </c>
      <c r="E7" s="30" t="str">
        <f t="shared" si="2"/>
        <v>P</v>
      </c>
      <c r="F7" s="31" t="s">
        <v>54</v>
      </c>
      <c r="G7" s="31" t="s">
        <v>54</v>
      </c>
      <c r="H7" s="32">
        <v>42800</v>
      </c>
      <c r="I7" s="32">
        <v>42818</v>
      </c>
      <c r="J7" s="30">
        <f t="shared" si="3"/>
        <v>15</v>
      </c>
      <c r="K7" s="31" t="s">
        <v>54</v>
      </c>
      <c r="L7" s="33" t="s">
        <v>54</v>
      </c>
      <c r="M7" s="30" t="str">
        <f t="shared" si="0"/>
        <v>PO</v>
      </c>
      <c r="N7" s="33" t="s">
        <v>54</v>
      </c>
      <c r="O7" s="34">
        <v>42895</v>
      </c>
      <c r="P7" s="35"/>
      <c r="Q7" s="59" t="s">
        <v>256</v>
      </c>
      <c r="R7" s="59" t="s">
        <v>253</v>
      </c>
      <c r="S7" s="31">
        <v>7</v>
      </c>
      <c r="U7" s="31">
        <v>1</v>
      </c>
      <c r="V7" s="31">
        <v>1</v>
      </c>
      <c r="W7" s="37">
        <v>3</v>
      </c>
      <c r="X7" s="33">
        <f t="shared" si="1"/>
        <v>5</v>
      </c>
    </row>
    <row r="8" spans="1:24" ht="91">
      <c r="A8" s="28">
        <v>6</v>
      </c>
      <c r="B8" s="39" t="s">
        <v>260</v>
      </c>
      <c r="C8" s="59" t="s">
        <v>251</v>
      </c>
      <c r="D8" s="59" t="s">
        <v>51</v>
      </c>
      <c r="E8" s="30" t="str">
        <f t="shared" si="2"/>
        <v>P</v>
      </c>
      <c r="F8" s="31" t="s">
        <v>54</v>
      </c>
      <c r="G8" s="31" t="s">
        <v>54</v>
      </c>
      <c r="H8" s="32">
        <v>42809</v>
      </c>
      <c r="I8" s="32">
        <v>42829</v>
      </c>
      <c r="J8" s="30">
        <f t="shared" si="3"/>
        <v>15</v>
      </c>
      <c r="K8" s="31" t="s">
        <v>54</v>
      </c>
      <c r="L8" s="33" t="s">
        <v>54</v>
      </c>
      <c r="M8" s="30" t="str">
        <f t="shared" si="0"/>
        <v>PO</v>
      </c>
      <c r="N8" s="31" t="s">
        <v>54</v>
      </c>
      <c r="O8" s="32">
        <v>42984</v>
      </c>
      <c r="P8" s="42"/>
      <c r="Q8" s="59" t="s">
        <v>256</v>
      </c>
      <c r="R8" s="59" t="s">
        <v>257</v>
      </c>
      <c r="S8" s="31">
        <v>6</v>
      </c>
      <c r="U8" s="31">
        <v>2</v>
      </c>
      <c r="V8" s="31">
        <v>0</v>
      </c>
      <c r="W8" s="37">
        <v>1</v>
      </c>
      <c r="X8" s="33">
        <f t="shared" si="1"/>
        <v>3</v>
      </c>
    </row>
    <row r="9" spans="1:24" ht="104">
      <c r="A9" s="28">
        <v>7</v>
      </c>
      <c r="B9" s="39" t="s">
        <v>261</v>
      </c>
      <c r="C9" s="59" t="s">
        <v>251</v>
      </c>
      <c r="D9" s="59" t="s">
        <v>51</v>
      </c>
      <c r="E9" s="30" t="str">
        <f t="shared" si="2"/>
        <v>P</v>
      </c>
      <c r="F9" s="31" t="s">
        <v>54</v>
      </c>
      <c r="G9" s="31" t="s">
        <v>54</v>
      </c>
      <c r="H9" s="32">
        <v>42825</v>
      </c>
      <c r="I9" s="32">
        <v>42848</v>
      </c>
      <c r="J9" s="30">
        <f>NETWORKDAYS(H9,I9)</f>
        <v>16</v>
      </c>
      <c r="K9" s="31" t="s">
        <v>54</v>
      </c>
      <c r="L9" s="33" t="s">
        <v>54</v>
      </c>
      <c r="M9" s="30" t="str">
        <f t="shared" si="0"/>
        <v>PO</v>
      </c>
      <c r="N9" s="31" t="s">
        <v>54</v>
      </c>
      <c r="O9" s="32">
        <v>42878</v>
      </c>
      <c r="P9" s="42"/>
      <c r="Q9" s="59" t="s">
        <v>256</v>
      </c>
      <c r="R9" s="59" t="s">
        <v>257</v>
      </c>
      <c r="S9" s="31">
        <v>7</v>
      </c>
      <c r="U9" s="31">
        <v>4</v>
      </c>
      <c r="V9" s="31">
        <v>1</v>
      </c>
      <c r="W9" s="37">
        <v>6</v>
      </c>
      <c r="X9" s="33">
        <f t="shared" si="1"/>
        <v>11</v>
      </c>
    </row>
    <row r="10" spans="1:24" ht="65">
      <c r="A10" s="28">
        <v>8</v>
      </c>
      <c r="B10" s="39" t="s">
        <v>262</v>
      </c>
      <c r="C10" s="59" t="s">
        <v>251</v>
      </c>
      <c r="D10" s="59" t="s">
        <v>51</v>
      </c>
      <c r="E10" s="30" t="str">
        <f t="shared" si="2"/>
        <v>P</v>
      </c>
      <c r="F10" s="31" t="s">
        <v>54</v>
      </c>
      <c r="G10" s="31" t="s">
        <v>54</v>
      </c>
      <c r="H10" s="32">
        <v>42832</v>
      </c>
      <c r="I10" s="32">
        <v>42858</v>
      </c>
      <c r="J10" s="60">
        <f t="shared" si="3"/>
        <v>19</v>
      </c>
      <c r="K10" s="31" t="s">
        <v>54</v>
      </c>
      <c r="L10" s="31" t="s">
        <v>54</v>
      </c>
      <c r="M10" s="30" t="str">
        <f t="shared" si="0"/>
        <v>PO</v>
      </c>
      <c r="N10" s="33" t="s">
        <v>54</v>
      </c>
      <c r="O10" s="34">
        <v>42969</v>
      </c>
      <c r="P10" s="42"/>
      <c r="Q10" s="59" t="s">
        <v>256</v>
      </c>
      <c r="R10" s="59" t="s">
        <v>257</v>
      </c>
      <c r="S10" s="31">
        <v>6</v>
      </c>
      <c r="U10" s="31">
        <v>2</v>
      </c>
      <c r="V10" s="31">
        <v>0</v>
      </c>
      <c r="W10" s="37">
        <v>2</v>
      </c>
      <c r="X10" s="33">
        <f t="shared" si="1"/>
        <v>4</v>
      </c>
    </row>
    <row r="11" spans="1:24" ht="195">
      <c r="A11" s="28">
        <v>9</v>
      </c>
      <c r="B11" s="29" t="s">
        <v>263</v>
      </c>
      <c r="C11" s="59" t="s">
        <v>251</v>
      </c>
      <c r="D11" s="59" t="s">
        <v>51</v>
      </c>
      <c r="E11" s="30" t="str">
        <f t="shared" si="2"/>
        <v>P</v>
      </c>
      <c r="F11" s="72" t="s">
        <v>54</v>
      </c>
      <c r="G11" s="31" t="s">
        <v>54</v>
      </c>
      <c r="H11" s="32">
        <v>42837</v>
      </c>
      <c r="I11" s="32">
        <v>42860</v>
      </c>
      <c r="J11" s="60">
        <f t="shared" si="3"/>
        <v>18</v>
      </c>
      <c r="K11" s="31" t="s">
        <v>54</v>
      </c>
      <c r="L11" s="31" t="s">
        <v>54</v>
      </c>
      <c r="M11" s="30" t="str">
        <f t="shared" si="0"/>
        <v>PO</v>
      </c>
      <c r="N11" s="31" t="s">
        <v>54</v>
      </c>
      <c r="O11" s="32">
        <v>42878</v>
      </c>
      <c r="P11" s="42"/>
      <c r="Q11" s="59" t="s">
        <v>256</v>
      </c>
      <c r="R11" s="59" t="s">
        <v>257</v>
      </c>
      <c r="S11" s="31">
        <v>35</v>
      </c>
      <c r="U11" s="31">
        <v>4</v>
      </c>
      <c r="V11" s="31">
        <v>1</v>
      </c>
      <c r="W11" s="37">
        <v>1</v>
      </c>
      <c r="X11" s="33">
        <f t="shared" si="1"/>
        <v>6</v>
      </c>
    </row>
    <row r="12" spans="1:24" ht="117">
      <c r="A12" s="28">
        <v>10</v>
      </c>
      <c r="B12" s="39" t="s">
        <v>264</v>
      </c>
      <c r="C12" s="59" t="s">
        <v>251</v>
      </c>
      <c r="D12" s="59" t="s">
        <v>51</v>
      </c>
      <c r="E12" s="30" t="str">
        <f t="shared" si="2"/>
        <v>P</v>
      </c>
      <c r="F12" s="31" t="s">
        <v>54</v>
      </c>
      <c r="G12" s="31" t="s">
        <v>54</v>
      </c>
      <c r="H12" s="32">
        <v>42880</v>
      </c>
      <c r="I12" s="32">
        <v>42901</v>
      </c>
      <c r="J12" s="60">
        <f t="shared" si="3"/>
        <v>16</v>
      </c>
      <c r="K12" s="31" t="s">
        <v>54</v>
      </c>
      <c r="L12" s="31" t="s">
        <v>54</v>
      </c>
      <c r="M12" s="30" t="str">
        <f t="shared" si="0"/>
        <v>PO</v>
      </c>
      <c r="N12" s="31" t="s">
        <v>54</v>
      </c>
      <c r="O12" s="32">
        <v>42943</v>
      </c>
      <c r="P12" s="42"/>
      <c r="Q12" s="59" t="s">
        <v>256</v>
      </c>
      <c r="R12" s="59" t="s">
        <v>265</v>
      </c>
      <c r="S12" s="31">
        <v>3</v>
      </c>
      <c r="U12" s="31">
        <v>0</v>
      </c>
      <c r="V12" s="31">
        <v>1</v>
      </c>
      <c r="W12" s="37">
        <v>1</v>
      </c>
      <c r="X12" s="33">
        <f t="shared" si="1"/>
        <v>2</v>
      </c>
    </row>
    <row r="13" spans="1:24" ht="65">
      <c r="A13" s="43">
        <v>11</v>
      </c>
      <c r="B13" s="44" t="s">
        <v>266</v>
      </c>
      <c r="C13" s="59" t="s">
        <v>251</v>
      </c>
      <c r="D13" s="29" t="s">
        <v>50</v>
      </c>
      <c r="E13" s="30" t="str">
        <f t="shared" si="2"/>
        <v>P</v>
      </c>
      <c r="F13" s="31" t="s">
        <v>54</v>
      </c>
      <c r="G13" s="31" t="s">
        <v>54</v>
      </c>
      <c r="H13" s="32">
        <v>42883</v>
      </c>
      <c r="I13" s="32">
        <v>42905</v>
      </c>
      <c r="J13" s="30">
        <f t="shared" si="3"/>
        <v>16</v>
      </c>
      <c r="K13" s="31" t="s">
        <v>54</v>
      </c>
      <c r="L13" s="31" t="s">
        <v>55</v>
      </c>
      <c r="M13" s="30" t="str">
        <f t="shared" si="0"/>
        <v>JO</v>
      </c>
      <c r="N13" s="31" t="s">
        <v>55</v>
      </c>
      <c r="O13" s="32" t="s">
        <v>55</v>
      </c>
      <c r="P13" s="45"/>
      <c r="Q13" s="59" t="s">
        <v>256</v>
      </c>
      <c r="R13" s="59" t="s">
        <v>257</v>
      </c>
      <c r="S13" s="31">
        <v>0</v>
      </c>
      <c r="T13" s="76"/>
      <c r="U13" s="31">
        <v>0</v>
      </c>
      <c r="V13" s="31">
        <v>0</v>
      </c>
      <c r="W13" s="37">
        <v>0</v>
      </c>
      <c r="X13" s="33">
        <f t="shared" si="1"/>
        <v>0</v>
      </c>
    </row>
    <row r="14" spans="1:24" ht="118">
      <c r="A14" s="43">
        <v>12</v>
      </c>
      <c r="B14" s="47" t="s">
        <v>267</v>
      </c>
      <c r="C14" s="59" t="s">
        <v>251</v>
      </c>
      <c r="D14" s="59" t="s">
        <v>51</v>
      </c>
      <c r="E14" s="30" t="str">
        <f t="shared" si="2"/>
        <v>P</v>
      </c>
      <c r="F14" s="31" t="s">
        <v>54</v>
      </c>
      <c r="G14" s="31" t="s">
        <v>54</v>
      </c>
      <c r="H14" s="32">
        <v>42898</v>
      </c>
      <c r="I14" s="32">
        <v>42919</v>
      </c>
      <c r="J14" s="30">
        <f t="shared" si="3"/>
        <v>16</v>
      </c>
      <c r="K14" s="31" t="s">
        <v>54</v>
      </c>
      <c r="L14" s="31" t="s">
        <v>54</v>
      </c>
      <c r="M14" s="30" t="str">
        <f t="shared" si="0"/>
        <v>PO</v>
      </c>
      <c r="N14" s="31" t="s">
        <v>54</v>
      </c>
      <c r="O14" s="32">
        <v>43077</v>
      </c>
      <c r="P14" s="45"/>
      <c r="Q14" s="59" t="s">
        <v>256</v>
      </c>
      <c r="R14" s="59" t="s">
        <v>257</v>
      </c>
      <c r="S14" s="31">
        <v>2</v>
      </c>
      <c r="T14" s="76"/>
      <c r="U14" s="31">
        <v>1</v>
      </c>
      <c r="V14" s="31">
        <v>0</v>
      </c>
      <c r="W14" s="37">
        <v>0</v>
      </c>
      <c r="X14" s="33">
        <f t="shared" si="1"/>
        <v>1</v>
      </c>
    </row>
    <row r="15" spans="1:24" ht="92">
      <c r="A15" s="43">
        <v>13</v>
      </c>
      <c r="B15" s="44" t="s">
        <v>268</v>
      </c>
      <c r="C15" s="59" t="s">
        <v>251</v>
      </c>
      <c r="D15" s="59" t="s">
        <v>51</v>
      </c>
      <c r="E15" s="30" t="str">
        <f t="shared" si="2"/>
        <v>P</v>
      </c>
      <c r="F15" s="31" t="s">
        <v>54</v>
      </c>
      <c r="G15" s="31" t="s">
        <v>54</v>
      </c>
      <c r="H15" s="32">
        <v>42902</v>
      </c>
      <c r="I15" s="32">
        <v>42923</v>
      </c>
      <c r="J15" s="30">
        <f t="shared" si="3"/>
        <v>16</v>
      </c>
      <c r="K15" s="31" t="s">
        <v>54</v>
      </c>
      <c r="L15" s="31" t="s">
        <v>54</v>
      </c>
      <c r="M15" s="30" t="str">
        <f t="shared" si="0"/>
        <v>PO</v>
      </c>
      <c r="N15" s="31" t="s">
        <v>54</v>
      </c>
      <c r="O15" s="32">
        <v>42969</v>
      </c>
      <c r="P15" s="45"/>
      <c r="Q15" s="59" t="s">
        <v>256</v>
      </c>
      <c r="R15" s="59" t="s">
        <v>257</v>
      </c>
      <c r="S15" s="31">
        <v>5</v>
      </c>
      <c r="T15" s="76"/>
      <c r="U15" s="31">
        <v>2</v>
      </c>
      <c r="V15" s="31">
        <v>1</v>
      </c>
      <c r="W15" s="37">
        <v>1</v>
      </c>
      <c r="X15" s="33">
        <f t="shared" si="1"/>
        <v>4</v>
      </c>
    </row>
    <row r="16" spans="1:24" ht="118">
      <c r="A16" s="43">
        <v>14</v>
      </c>
      <c r="B16" s="44" t="s">
        <v>269</v>
      </c>
      <c r="C16" s="59" t="s">
        <v>251</v>
      </c>
      <c r="D16" s="59" t="s">
        <v>51</v>
      </c>
      <c r="E16" s="30" t="str">
        <f t="shared" si="2"/>
        <v>P</v>
      </c>
      <c r="F16" s="31" t="s">
        <v>54</v>
      </c>
      <c r="G16" s="31" t="s">
        <v>54</v>
      </c>
      <c r="H16" s="32">
        <v>42906</v>
      </c>
      <c r="I16" s="32">
        <v>42928</v>
      </c>
      <c r="J16" s="30">
        <f t="shared" si="3"/>
        <v>17</v>
      </c>
      <c r="K16" s="31" t="s">
        <v>54</v>
      </c>
      <c r="L16" s="31" t="s">
        <v>54</v>
      </c>
      <c r="M16" s="30" t="str">
        <f t="shared" si="0"/>
        <v>PO</v>
      </c>
      <c r="N16" s="31" t="s">
        <v>54</v>
      </c>
      <c r="O16" s="32">
        <v>43077</v>
      </c>
      <c r="P16" s="45"/>
      <c r="Q16" s="59" t="s">
        <v>256</v>
      </c>
      <c r="R16" s="59" t="s">
        <v>257</v>
      </c>
      <c r="S16" s="31">
        <v>3</v>
      </c>
      <c r="T16" s="76"/>
      <c r="U16" s="31">
        <v>1</v>
      </c>
      <c r="V16" s="31">
        <v>0</v>
      </c>
      <c r="W16" s="37">
        <v>0</v>
      </c>
      <c r="X16" s="33">
        <f t="shared" si="1"/>
        <v>1</v>
      </c>
    </row>
    <row r="17" spans="1:24" ht="105">
      <c r="A17" s="43">
        <v>15</v>
      </c>
      <c r="B17" s="44" t="s">
        <v>270</v>
      </c>
      <c r="C17" s="59" t="s">
        <v>251</v>
      </c>
      <c r="D17" s="29" t="s">
        <v>52</v>
      </c>
      <c r="E17" s="30" t="str">
        <f t="shared" si="2"/>
        <v>P</v>
      </c>
      <c r="F17" s="31" t="s">
        <v>54</v>
      </c>
      <c r="G17" s="31" t="s">
        <v>54</v>
      </c>
      <c r="H17" s="32">
        <v>42906</v>
      </c>
      <c r="I17" s="32">
        <v>42928</v>
      </c>
      <c r="J17" s="30">
        <f t="shared" si="3"/>
        <v>17</v>
      </c>
      <c r="K17" s="31" t="s">
        <v>54</v>
      </c>
      <c r="L17" s="31" t="s">
        <v>54</v>
      </c>
      <c r="M17" s="30" t="str">
        <f t="shared" si="0"/>
        <v>PO</v>
      </c>
      <c r="N17" s="31" t="s">
        <v>55</v>
      </c>
      <c r="O17" s="32" t="s">
        <v>55</v>
      </c>
      <c r="P17" s="45"/>
      <c r="Q17" s="59" t="s">
        <v>256</v>
      </c>
      <c r="R17" s="59" t="s">
        <v>257</v>
      </c>
      <c r="S17" s="31">
        <v>0</v>
      </c>
      <c r="T17" s="76"/>
      <c r="U17" s="31">
        <v>0</v>
      </c>
      <c r="V17" s="31">
        <v>0</v>
      </c>
      <c r="W17" s="37">
        <v>0</v>
      </c>
      <c r="X17" s="33">
        <f t="shared" si="1"/>
        <v>0</v>
      </c>
    </row>
    <row r="18" spans="1:24" ht="92">
      <c r="A18" s="43">
        <v>16</v>
      </c>
      <c r="B18" s="47" t="s">
        <v>271</v>
      </c>
      <c r="C18" s="59" t="s">
        <v>251</v>
      </c>
      <c r="D18" s="29" t="s">
        <v>49</v>
      </c>
      <c r="E18" s="30" t="str">
        <f t="shared" si="2"/>
        <v>P</v>
      </c>
      <c r="F18" s="31" t="s">
        <v>54</v>
      </c>
      <c r="G18" s="31" t="s">
        <v>54</v>
      </c>
      <c r="H18" s="32">
        <v>42916</v>
      </c>
      <c r="I18" s="32">
        <v>42937</v>
      </c>
      <c r="J18" s="30">
        <f t="shared" si="3"/>
        <v>16</v>
      </c>
      <c r="K18" s="31" t="s">
        <v>54</v>
      </c>
      <c r="L18" s="31" t="s">
        <v>54</v>
      </c>
      <c r="M18" s="30" t="str">
        <f t="shared" si="0"/>
        <v>PO</v>
      </c>
      <c r="N18" s="31" t="s">
        <v>55</v>
      </c>
      <c r="O18" s="32" t="s">
        <v>55</v>
      </c>
      <c r="P18" s="45"/>
      <c r="Q18" s="59" t="s">
        <v>256</v>
      </c>
      <c r="R18" s="59" t="s">
        <v>272</v>
      </c>
      <c r="S18" s="31">
        <v>36</v>
      </c>
      <c r="T18" s="76"/>
      <c r="U18" s="31">
        <v>6</v>
      </c>
      <c r="V18" s="31">
        <v>7</v>
      </c>
      <c r="W18" s="37">
        <v>20</v>
      </c>
      <c r="X18" s="33">
        <f t="shared" si="1"/>
        <v>33</v>
      </c>
    </row>
    <row r="19" spans="1:24" ht="79">
      <c r="A19" s="43">
        <v>17</v>
      </c>
      <c r="B19" s="44" t="s">
        <v>273</v>
      </c>
      <c r="C19" s="59" t="s">
        <v>251</v>
      </c>
      <c r="D19" s="29" t="s">
        <v>50</v>
      </c>
      <c r="E19" s="30" t="str">
        <f t="shared" si="2"/>
        <v>P</v>
      </c>
      <c r="F19" s="31" t="s">
        <v>54</v>
      </c>
      <c r="G19" s="31" t="s">
        <v>54</v>
      </c>
      <c r="H19" s="32">
        <v>42940</v>
      </c>
      <c r="I19" s="32">
        <v>42961</v>
      </c>
      <c r="J19" s="30">
        <f t="shared" si="3"/>
        <v>16</v>
      </c>
      <c r="K19" s="31" t="s">
        <v>54</v>
      </c>
      <c r="L19" s="31" t="s">
        <v>54</v>
      </c>
      <c r="M19" s="30" t="str">
        <f t="shared" si="0"/>
        <v>PO</v>
      </c>
      <c r="N19" s="31" t="s">
        <v>55</v>
      </c>
      <c r="O19" s="32" t="s">
        <v>55</v>
      </c>
      <c r="P19" s="45"/>
      <c r="Q19" s="59" t="s">
        <v>256</v>
      </c>
      <c r="R19" s="59" t="s">
        <v>257</v>
      </c>
      <c r="S19" s="31">
        <v>55</v>
      </c>
      <c r="T19" s="76"/>
      <c r="U19" s="31">
        <v>40</v>
      </c>
      <c r="V19" s="31">
        <v>10</v>
      </c>
      <c r="W19" s="37">
        <v>5</v>
      </c>
      <c r="X19" s="33">
        <f t="shared" si="1"/>
        <v>55</v>
      </c>
    </row>
    <row r="20" spans="1:24" ht="65">
      <c r="A20" s="43">
        <v>18</v>
      </c>
      <c r="B20" s="44" t="s">
        <v>274</v>
      </c>
      <c r="C20" s="59" t="s">
        <v>251</v>
      </c>
      <c r="D20" s="29" t="s">
        <v>52</v>
      </c>
      <c r="E20" s="30" t="str">
        <f t="shared" si="2"/>
        <v>P</v>
      </c>
      <c r="F20" s="31" t="s">
        <v>54</v>
      </c>
      <c r="G20" s="31" t="s">
        <v>54</v>
      </c>
      <c r="H20" s="32">
        <v>42951</v>
      </c>
      <c r="I20" s="32">
        <v>42972</v>
      </c>
      <c r="J20" s="30">
        <f t="shared" si="3"/>
        <v>16</v>
      </c>
      <c r="K20" s="31" t="s">
        <v>54</v>
      </c>
      <c r="L20" s="31" t="s">
        <v>54</v>
      </c>
      <c r="M20" s="30" t="str">
        <f t="shared" si="0"/>
        <v>PO</v>
      </c>
      <c r="N20" s="31" t="s">
        <v>55</v>
      </c>
      <c r="O20" s="32" t="s">
        <v>55</v>
      </c>
      <c r="P20" s="45"/>
      <c r="Q20" s="59" t="s">
        <v>256</v>
      </c>
      <c r="R20" s="59" t="s">
        <v>257</v>
      </c>
      <c r="S20" s="31">
        <v>6</v>
      </c>
      <c r="T20" s="76"/>
      <c r="U20" s="31">
        <v>3</v>
      </c>
      <c r="V20" s="31">
        <v>0</v>
      </c>
      <c r="W20" s="37">
        <v>0</v>
      </c>
      <c r="X20" s="33">
        <v>3</v>
      </c>
    </row>
    <row r="21" spans="1:24" ht="92">
      <c r="A21" s="43">
        <v>19</v>
      </c>
      <c r="B21" s="7" t="s">
        <v>275</v>
      </c>
      <c r="C21" s="59" t="s">
        <v>251</v>
      </c>
      <c r="D21" s="29" t="s">
        <v>52</v>
      </c>
      <c r="E21" s="30" t="str">
        <f t="shared" si="2"/>
        <v>P</v>
      </c>
      <c r="F21" s="31" t="s">
        <v>54</v>
      </c>
      <c r="G21" s="31" t="s">
        <v>54</v>
      </c>
      <c r="H21" s="32">
        <v>42978</v>
      </c>
      <c r="I21" s="32">
        <v>43000</v>
      </c>
      <c r="J21" s="30">
        <f t="shared" si="3"/>
        <v>17</v>
      </c>
      <c r="K21" s="31" t="s">
        <v>54</v>
      </c>
      <c r="L21" s="31" t="s">
        <v>54</v>
      </c>
      <c r="M21" s="30" t="str">
        <f t="shared" si="0"/>
        <v>PO</v>
      </c>
      <c r="N21" s="31" t="s">
        <v>54</v>
      </c>
      <c r="O21" s="32">
        <v>43151</v>
      </c>
      <c r="P21" s="45"/>
      <c r="Q21" s="59" t="s">
        <v>256</v>
      </c>
      <c r="R21" s="59" t="s">
        <v>276</v>
      </c>
      <c r="S21" s="31">
        <v>7</v>
      </c>
      <c r="T21" s="76"/>
      <c r="U21" s="31">
        <v>1</v>
      </c>
      <c r="V21" s="31">
        <v>0</v>
      </c>
      <c r="W21" s="37">
        <v>1</v>
      </c>
      <c r="X21" s="33">
        <f t="shared" si="1"/>
        <v>2</v>
      </c>
    </row>
    <row r="22" spans="1:24" ht="66">
      <c r="A22" s="43">
        <v>20</v>
      </c>
      <c r="B22" s="44" t="s">
        <v>277</v>
      </c>
      <c r="C22" s="59" t="s">
        <v>251</v>
      </c>
      <c r="D22" s="29" t="s">
        <v>52</v>
      </c>
      <c r="E22" s="30" t="str">
        <f t="shared" si="2"/>
        <v>P</v>
      </c>
      <c r="F22" s="31" t="s">
        <v>54</v>
      </c>
      <c r="G22" s="31" t="s">
        <v>54</v>
      </c>
      <c r="H22" s="32">
        <v>42978</v>
      </c>
      <c r="I22" s="32">
        <v>43000</v>
      </c>
      <c r="J22" s="30">
        <f t="shared" si="3"/>
        <v>17</v>
      </c>
      <c r="K22" s="31" t="s">
        <v>54</v>
      </c>
      <c r="L22" s="31" t="s">
        <v>54</v>
      </c>
      <c r="M22" s="30" t="str">
        <f t="shared" si="0"/>
        <v>PO</v>
      </c>
      <c r="N22" s="31" t="s">
        <v>55</v>
      </c>
      <c r="O22" s="32" t="s">
        <v>55</v>
      </c>
      <c r="P22" s="45"/>
      <c r="Q22" s="59" t="s">
        <v>256</v>
      </c>
      <c r="R22" s="59" t="s">
        <v>257</v>
      </c>
      <c r="S22" s="31">
        <v>7</v>
      </c>
      <c r="T22" s="76"/>
      <c r="U22" s="31">
        <v>3</v>
      </c>
      <c r="V22" s="31">
        <v>0</v>
      </c>
      <c r="W22" s="37">
        <v>1</v>
      </c>
      <c r="X22" s="33">
        <f t="shared" si="1"/>
        <v>4</v>
      </c>
    </row>
    <row r="23" spans="1:24" ht="92">
      <c r="A23" s="43">
        <v>21</v>
      </c>
      <c r="B23" s="44" t="s">
        <v>278</v>
      </c>
      <c r="C23" s="59" t="s">
        <v>251</v>
      </c>
      <c r="D23" s="29" t="s">
        <v>49</v>
      </c>
      <c r="E23" s="30" t="str">
        <f t="shared" si="2"/>
        <v>P</v>
      </c>
      <c r="F23" s="31" t="s">
        <v>54</v>
      </c>
      <c r="G23" s="31" t="s">
        <v>54</v>
      </c>
      <c r="H23" s="32">
        <v>42993</v>
      </c>
      <c r="I23" s="32">
        <v>43013</v>
      </c>
      <c r="J23" s="30">
        <f t="shared" si="3"/>
        <v>15</v>
      </c>
      <c r="K23" s="31" t="s">
        <v>54</v>
      </c>
      <c r="L23" s="31" t="s">
        <v>54</v>
      </c>
      <c r="M23" s="30" t="str">
        <f t="shared" si="0"/>
        <v>PO</v>
      </c>
      <c r="N23" s="31" t="s">
        <v>55</v>
      </c>
      <c r="O23" s="32" t="s">
        <v>55</v>
      </c>
      <c r="P23" s="45"/>
      <c r="Q23" s="59" t="s">
        <v>256</v>
      </c>
      <c r="R23" s="59" t="s">
        <v>257</v>
      </c>
      <c r="S23" s="31">
        <v>15</v>
      </c>
      <c r="T23" s="76"/>
      <c r="U23" s="31">
        <v>2</v>
      </c>
      <c r="V23" s="31">
        <v>3</v>
      </c>
      <c r="W23" s="37">
        <v>0</v>
      </c>
      <c r="X23" s="33">
        <f t="shared" si="1"/>
        <v>5</v>
      </c>
    </row>
    <row r="24" spans="1:24" ht="66">
      <c r="A24" s="43">
        <v>22</v>
      </c>
      <c r="B24" s="44" t="s">
        <v>279</v>
      </c>
      <c r="C24" s="59" t="s">
        <v>251</v>
      </c>
      <c r="D24" s="29" t="s">
        <v>52</v>
      </c>
      <c r="E24" s="30" t="str">
        <f t="shared" si="2"/>
        <v>P</v>
      </c>
      <c r="F24" s="31" t="s">
        <v>54</v>
      </c>
      <c r="G24" s="31" t="s">
        <v>54</v>
      </c>
      <c r="H24" s="32">
        <v>43031</v>
      </c>
      <c r="I24" s="32">
        <v>43049</v>
      </c>
      <c r="J24" s="30">
        <f t="shared" si="3"/>
        <v>15</v>
      </c>
      <c r="K24" s="31" t="s">
        <v>54</v>
      </c>
      <c r="L24" s="31" t="s">
        <v>54</v>
      </c>
      <c r="M24" s="30" t="str">
        <f t="shared" si="0"/>
        <v>PO</v>
      </c>
      <c r="N24" s="31" t="s">
        <v>55</v>
      </c>
      <c r="O24" s="32" t="s">
        <v>55</v>
      </c>
      <c r="P24" s="45"/>
      <c r="Q24" s="59" t="s">
        <v>280</v>
      </c>
      <c r="R24" s="59" t="s">
        <v>257</v>
      </c>
      <c r="S24" s="31">
        <v>32</v>
      </c>
      <c r="T24" s="76"/>
      <c r="U24" s="31">
        <v>0</v>
      </c>
      <c r="V24" s="31">
        <v>5</v>
      </c>
      <c r="W24" s="37">
        <v>0</v>
      </c>
      <c r="X24" s="33">
        <f t="shared" si="1"/>
        <v>5</v>
      </c>
    </row>
    <row r="25" spans="1:24" ht="105">
      <c r="A25" s="43">
        <v>23</v>
      </c>
      <c r="B25" s="44" t="s">
        <v>281</v>
      </c>
      <c r="C25" s="59" t="s">
        <v>251</v>
      </c>
      <c r="D25" s="29" t="s">
        <v>49</v>
      </c>
      <c r="E25" s="30" t="str">
        <f t="shared" si="2"/>
        <v>P</v>
      </c>
      <c r="F25" s="31" t="s">
        <v>54</v>
      </c>
      <c r="G25" s="31" t="s">
        <v>54</v>
      </c>
      <c r="H25" s="32">
        <v>43057</v>
      </c>
      <c r="I25" s="32">
        <v>43077</v>
      </c>
      <c r="J25" s="30">
        <f t="shared" si="3"/>
        <v>15</v>
      </c>
      <c r="K25" s="31" t="s">
        <v>55</v>
      </c>
      <c r="L25" s="31" t="s">
        <v>55</v>
      </c>
      <c r="M25" s="30" t="str">
        <f t="shared" si="0"/>
        <v>JO</v>
      </c>
      <c r="N25" s="31" t="s">
        <v>55</v>
      </c>
      <c r="O25" s="32" t="s">
        <v>55</v>
      </c>
      <c r="P25" s="45"/>
      <c r="Q25" s="59" t="s">
        <v>256</v>
      </c>
      <c r="R25" s="59" t="s">
        <v>257</v>
      </c>
      <c r="S25" s="31">
        <v>10</v>
      </c>
      <c r="T25" s="76"/>
      <c r="U25" s="31">
        <v>2</v>
      </c>
      <c r="V25" s="31">
        <v>0</v>
      </c>
      <c r="W25" s="37">
        <v>0</v>
      </c>
      <c r="X25" s="33">
        <f t="shared" si="1"/>
        <v>2</v>
      </c>
    </row>
    <row r="26" spans="1:24" ht="66">
      <c r="A26" s="43">
        <v>24</v>
      </c>
      <c r="B26" s="47" t="s">
        <v>282</v>
      </c>
      <c r="C26" s="59" t="s">
        <v>251</v>
      </c>
      <c r="D26" s="29" t="s">
        <v>49</v>
      </c>
      <c r="E26" s="30" t="str">
        <f t="shared" si="2"/>
        <v>P</v>
      </c>
      <c r="F26" s="31" t="s">
        <v>54</v>
      </c>
      <c r="G26" s="31" t="s">
        <v>54</v>
      </c>
      <c r="H26" s="32">
        <v>43063</v>
      </c>
      <c r="I26" s="32">
        <v>43084</v>
      </c>
      <c r="J26" s="30">
        <f t="shared" si="3"/>
        <v>16</v>
      </c>
      <c r="K26" s="31" t="s">
        <v>55</v>
      </c>
      <c r="L26" s="31" t="s">
        <v>55</v>
      </c>
      <c r="M26" s="30" t="str">
        <f t="shared" si="0"/>
        <v>JO</v>
      </c>
      <c r="N26" s="31" t="s">
        <v>55</v>
      </c>
      <c r="O26" s="32" t="s">
        <v>55</v>
      </c>
      <c r="P26" s="45"/>
      <c r="Q26" s="59" t="s">
        <v>256</v>
      </c>
      <c r="R26" s="59" t="s">
        <v>257</v>
      </c>
      <c r="S26" s="31">
        <v>2</v>
      </c>
      <c r="T26" s="76"/>
      <c r="U26" s="31">
        <v>0</v>
      </c>
      <c r="V26" s="31">
        <v>1</v>
      </c>
      <c r="W26" s="37">
        <v>0</v>
      </c>
      <c r="X26" s="33">
        <f t="shared" si="1"/>
        <v>1</v>
      </c>
    </row>
    <row r="27" spans="1:24" ht="144">
      <c r="A27" s="43">
        <v>25</v>
      </c>
      <c r="B27" s="47" t="s">
        <v>283</v>
      </c>
      <c r="C27" s="59" t="s">
        <v>251</v>
      </c>
      <c r="D27" s="29" t="s">
        <v>53</v>
      </c>
      <c r="E27" s="30" t="str">
        <f t="shared" si="2"/>
        <v>P</v>
      </c>
      <c r="F27" s="31" t="s">
        <v>55</v>
      </c>
      <c r="G27" s="31" t="s">
        <v>54</v>
      </c>
      <c r="H27" s="32">
        <v>42940</v>
      </c>
      <c r="I27" s="32">
        <v>43088</v>
      </c>
      <c r="J27" s="30">
        <f t="shared" si="3"/>
        <v>107</v>
      </c>
      <c r="K27" s="31" t="s">
        <v>55</v>
      </c>
      <c r="L27" s="31" t="s">
        <v>55</v>
      </c>
      <c r="M27" s="30" t="str">
        <f t="shared" si="0"/>
        <v>JO</v>
      </c>
      <c r="N27" s="31" t="s">
        <v>55</v>
      </c>
      <c r="O27" s="32" t="s">
        <v>55</v>
      </c>
      <c r="P27" s="45"/>
      <c r="Q27" s="59" t="s">
        <v>284</v>
      </c>
      <c r="R27" s="59" t="s">
        <v>285</v>
      </c>
      <c r="S27" s="31">
        <v>50</v>
      </c>
      <c r="T27" s="76"/>
      <c r="U27" s="31">
        <v>0</v>
      </c>
      <c r="V27" s="31">
        <v>0</v>
      </c>
      <c r="W27" s="37">
        <v>0</v>
      </c>
      <c r="X27" s="33">
        <f t="shared" si="1"/>
        <v>0</v>
      </c>
    </row>
    <row r="28" spans="1:24" ht="118">
      <c r="A28" s="43">
        <v>26</v>
      </c>
      <c r="B28" s="47" t="s">
        <v>286</v>
      </c>
      <c r="C28" s="59" t="s">
        <v>251</v>
      </c>
      <c r="D28" s="59" t="s">
        <v>51</v>
      </c>
      <c r="E28" s="30" t="str">
        <f t="shared" si="2"/>
        <v>P</v>
      </c>
      <c r="F28" s="31" t="s">
        <v>54</v>
      </c>
      <c r="G28" s="31" t="s">
        <v>54</v>
      </c>
      <c r="H28" s="32">
        <v>43070</v>
      </c>
      <c r="I28" s="32">
        <v>43090</v>
      </c>
      <c r="J28" s="30">
        <f t="shared" si="3"/>
        <v>15</v>
      </c>
      <c r="K28" s="31" t="s">
        <v>55</v>
      </c>
      <c r="L28" s="31" t="s">
        <v>55</v>
      </c>
      <c r="M28" s="30" t="str">
        <f t="shared" si="0"/>
        <v>JO</v>
      </c>
      <c r="N28" s="31" t="s">
        <v>55</v>
      </c>
      <c r="O28" s="32" t="s">
        <v>55</v>
      </c>
      <c r="P28" s="45"/>
      <c r="Q28" s="59" t="s">
        <v>287</v>
      </c>
      <c r="R28" s="59" t="s">
        <v>257</v>
      </c>
      <c r="S28" s="31">
        <v>0</v>
      </c>
      <c r="T28" s="76"/>
      <c r="U28" s="31">
        <v>0</v>
      </c>
      <c r="V28" s="31">
        <v>0</v>
      </c>
      <c r="W28" s="37">
        <v>0</v>
      </c>
      <c r="X28" s="33">
        <f t="shared" si="1"/>
        <v>0</v>
      </c>
    </row>
    <row r="29" spans="1:24" ht="104">
      <c r="A29" s="43">
        <v>27</v>
      </c>
      <c r="B29" s="47" t="s">
        <v>288</v>
      </c>
      <c r="C29" s="59" t="s">
        <v>251</v>
      </c>
      <c r="D29" s="29" t="s">
        <v>49</v>
      </c>
      <c r="E29" s="30" t="str">
        <f t="shared" si="2"/>
        <v>P</v>
      </c>
      <c r="F29" s="31" t="s">
        <v>54</v>
      </c>
      <c r="G29" s="31" t="s">
        <v>54</v>
      </c>
      <c r="H29" s="32">
        <v>43075</v>
      </c>
      <c r="I29" s="32">
        <v>43096</v>
      </c>
      <c r="J29" s="30">
        <f t="shared" si="3"/>
        <v>16</v>
      </c>
      <c r="K29" s="31" t="s">
        <v>54</v>
      </c>
      <c r="L29" s="31" t="s">
        <v>54</v>
      </c>
      <c r="M29" s="30" t="str">
        <f t="shared" si="0"/>
        <v>PO</v>
      </c>
      <c r="N29" s="31" t="s">
        <v>55</v>
      </c>
      <c r="O29" s="32" t="s">
        <v>55</v>
      </c>
      <c r="P29" s="45"/>
      <c r="Q29" s="59" t="s">
        <v>256</v>
      </c>
      <c r="R29" s="59" t="s">
        <v>289</v>
      </c>
      <c r="S29" s="31">
        <v>35</v>
      </c>
      <c r="T29" s="76"/>
      <c r="U29" s="31">
        <v>19</v>
      </c>
      <c r="V29" s="31">
        <v>1</v>
      </c>
      <c r="W29" s="37">
        <v>6</v>
      </c>
      <c r="X29" s="33">
        <f t="shared" si="1"/>
        <v>26</v>
      </c>
    </row>
    <row r="30" spans="1:24" ht="131">
      <c r="A30" s="43">
        <v>28</v>
      </c>
      <c r="B30" s="44" t="s">
        <v>290</v>
      </c>
      <c r="C30" s="59" t="s">
        <v>251</v>
      </c>
      <c r="D30" s="59" t="s">
        <v>51</v>
      </c>
      <c r="E30" s="30" t="str">
        <f t="shared" si="2"/>
        <v>P</v>
      </c>
      <c r="F30" s="31" t="s">
        <v>54</v>
      </c>
      <c r="G30" s="31" t="s">
        <v>54</v>
      </c>
      <c r="H30" s="32">
        <v>43077</v>
      </c>
      <c r="I30" s="32">
        <v>43098</v>
      </c>
      <c r="J30" s="30">
        <f t="shared" si="3"/>
        <v>16</v>
      </c>
      <c r="K30" s="31" t="s">
        <v>55</v>
      </c>
      <c r="L30" s="31" t="s">
        <v>55</v>
      </c>
      <c r="M30" s="30" t="str">
        <f t="shared" si="0"/>
        <v>JO</v>
      </c>
      <c r="N30" s="31" t="s">
        <v>55</v>
      </c>
      <c r="O30" s="32" t="s">
        <v>55</v>
      </c>
      <c r="P30" s="45"/>
      <c r="Q30" s="59" t="s">
        <v>291</v>
      </c>
      <c r="R30" s="59" t="s">
        <v>257</v>
      </c>
      <c r="S30" s="31">
        <v>0</v>
      </c>
      <c r="T30" s="76"/>
      <c r="U30" s="31">
        <v>0</v>
      </c>
      <c r="V30" s="31">
        <v>0</v>
      </c>
      <c r="W30" s="37">
        <v>0</v>
      </c>
      <c r="X30" s="33">
        <f t="shared" si="1"/>
        <v>0</v>
      </c>
    </row>
    <row r="31" spans="1:24">
      <c r="S31">
        <f>SUM(S3:S30)</f>
        <v>349</v>
      </c>
      <c r="U31">
        <f>SUM(U3:U30)</f>
        <v>104</v>
      </c>
      <c r="V31">
        <f>SUM(V3:V30)</f>
        <v>36</v>
      </c>
      <c r="W31">
        <f>SUM(W3:W30)</f>
        <v>58</v>
      </c>
      <c r="X31" s="114">
        <f>SUM(X3:X30)</f>
        <v>198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X10"/>
  <sheetViews>
    <sheetView topLeftCell="A7" workbookViewId="0">
      <pane xSplit="2" topLeftCell="C1" activePane="topRight" state="frozen"/>
      <selection activeCell="A7" sqref="A7"/>
      <selection pane="topRight" activeCell="M4" sqref="M4"/>
    </sheetView>
  </sheetViews>
  <sheetFormatPr baseColWidth="10" defaultRowHeight="15"/>
  <sheetData>
    <row r="1" spans="1:24" ht="78">
      <c r="A1" s="100" t="s">
        <v>11</v>
      </c>
      <c r="B1" s="100" t="s">
        <v>40</v>
      </c>
      <c r="C1" s="100" t="s">
        <v>41</v>
      </c>
      <c r="D1" s="100" t="s">
        <v>42</v>
      </c>
      <c r="E1" s="101" t="s">
        <v>43</v>
      </c>
      <c r="F1" s="101" t="s">
        <v>62</v>
      </c>
      <c r="G1" s="101" t="s">
        <v>56</v>
      </c>
      <c r="H1" s="102" t="s">
        <v>57</v>
      </c>
      <c r="I1" s="102" t="s">
        <v>58</v>
      </c>
      <c r="J1" s="100" t="s">
        <v>59</v>
      </c>
      <c r="K1" s="100" t="s">
        <v>61</v>
      </c>
      <c r="L1" s="100" t="s">
        <v>60</v>
      </c>
      <c r="M1" s="100" t="s">
        <v>63</v>
      </c>
      <c r="N1" s="100" t="s">
        <v>64</v>
      </c>
      <c r="O1" s="102" t="s">
        <v>65</v>
      </c>
      <c r="P1" s="102" t="s">
        <v>66</v>
      </c>
      <c r="Q1" s="100" t="s">
        <v>67</v>
      </c>
      <c r="R1" s="100" t="s">
        <v>68</v>
      </c>
      <c r="S1" s="100" t="s">
        <v>69</v>
      </c>
      <c r="T1" s="103" t="s">
        <v>82</v>
      </c>
      <c r="U1" s="100" t="s">
        <v>70</v>
      </c>
      <c r="V1" s="100" t="s">
        <v>71</v>
      </c>
      <c r="W1" s="100" t="s">
        <v>72</v>
      </c>
      <c r="X1" s="100" t="s">
        <v>83</v>
      </c>
    </row>
    <row r="2" spans="1:24">
      <c r="A2" s="104"/>
      <c r="B2" s="105" t="s">
        <v>18</v>
      </c>
      <c r="C2" s="104" t="s">
        <v>19</v>
      </c>
      <c r="D2" s="104" t="s">
        <v>20</v>
      </c>
      <c r="E2" s="104" t="s">
        <v>21</v>
      </c>
      <c r="F2" s="104" t="s">
        <v>22</v>
      </c>
      <c r="G2" s="104" t="s">
        <v>23</v>
      </c>
      <c r="H2" s="105" t="s">
        <v>24</v>
      </c>
      <c r="I2" s="105" t="s">
        <v>25</v>
      </c>
      <c r="J2" s="105" t="s">
        <v>26</v>
      </c>
      <c r="K2" s="105" t="s">
        <v>27</v>
      </c>
      <c r="L2" s="105" t="s">
        <v>28</v>
      </c>
      <c r="M2" s="105" t="s">
        <v>29</v>
      </c>
      <c r="N2" s="105" t="s">
        <v>30</v>
      </c>
      <c r="O2" s="104" t="s">
        <v>31</v>
      </c>
      <c r="P2" s="105" t="s">
        <v>32</v>
      </c>
      <c r="Q2" s="105" t="s">
        <v>33</v>
      </c>
      <c r="R2" s="105" t="s">
        <v>34</v>
      </c>
      <c r="S2" s="105" t="s">
        <v>35</v>
      </c>
      <c r="U2" s="105" t="s">
        <v>36</v>
      </c>
      <c r="V2" s="105" t="s">
        <v>37</v>
      </c>
      <c r="W2" s="105" t="s">
        <v>38</v>
      </c>
      <c r="X2" s="105" t="s">
        <v>39</v>
      </c>
    </row>
    <row r="3" spans="1:24" ht="52">
      <c r="A3" s="19">
        <v>1</v>
      </c>
      <c r="B3" s="29" t="s">
        <v>292</v>
      </c>
      <c r="C3" s="20" t="s">
        <v>293</v>
      </c>
      <c r="D3" s="20" t="s">
        <v>52</v>
      </c>
      <c r="E3" s="21" t="str">
        <f>MID(LEFT(D3,2),2,1)</f>
        <v>P</v>
      </c>
      <c r="F3" s="22" t="s">
        <v>54</v>
      </c>
      <c r="G3" s="22" t="s">
        <v>54</v>
      </c>
      <c r="H3" s="23" t="s">
        <v>294</v>
      </c>
      <c r="I3" s="23" t="s">
        <v>295</v>
      </c>
      <c r="J3" s="21" t="e">
        <f>NETWORKDAYS(H3,I3)</f>
        <v>#VALUE!</v>
      </c>
      <c r="K3" s="22" t="s">
        <v>54</v>
      </c>
      <c r="L3" s="22" t="s">
        <v>54</v>
      </c>
      <c r="M3" s="30" t="e">
        <f>IF(E3="N",0, IF(AND(G3="P",F3="P",J3&gt;=15, K3="P", L3="P"), "PO", "JO"))</f>
        <v>#VALUE!</v>
      </c>
      <c r="N3" s="24" t="s">
        <v>54</v>
      </c>
      <c r="O3" s="25">
        <v>42860</v>
      </c>
      <c r="P3" s="26"/>
      <c r="Q3" s="59" t="s">
        <v>296</v>
      </c>
      <c r="R3" s="59" t="s">
        <v>297</v>
      </c>
      <c r="S3" s="22">
        <v>0</v>
      </c>
      <c r="U3" s="22">
        <v>0</v>
      </c>
      <c r="V3" s="22">
        <v>0</v>
      </c>
      <c r="W3" s="27">
        <v>0</v>
      </c>
      <c r="X3" s="78">
        <f>SUM(U3:W3)</f>
        <v>0</v>
      </c>
    </row>
    <row r="4" spans="1:24" ht="104">
      <c r="A4" s="28">
        <f>A3+1</f>
        <v>2</v>
      </c>
      <c r="B4" s="29" t="s">
        <v>298</v>
      </c>
      <c r="C4" s="29" t="s">
        <v>293</v>
      </c>
      <c r="D4" s="29" t="s">
        <v>52</v>
      </c>
      <c r="E4" s="30" t="str">
        <f>MID(LEFT(D4,2),2,1)</f>
        <v>P</v>
      </c>
      <c r="F4" s="31" t="s">
        <v>54</v>
      </c>
      <c r="G4" s="31" t="s">
        <v>54</v>
      </c>
      <c r="H4" s="32" t="s">
        <v>299</v>
      </c>
      <c r="I4" s="32" t="s">
        <v>300</v>
      </c>
      <c r="J4" s="30" t="e">
        <f>NETWORKDAYS(H4,I4)</f>
        <v>#VALUE!</v>
      </c>
      <c r="K4" s="31" t="s">
        <v>54</v>
      </c>
      <c r="L4" s="33" t="s">
        <v>54</v>
      </c>
      <c r="M4" s="30" t="e">
        <f t="shared" ref="M4:M9" si="0">IF(E4="N",0, IF(AND(G4="P",F4="P",J4&gt;=15, K4="P", L4="P"), "PO", "JO"))</f>
        <v>#VALUE!</v>
      </c>
      <c r="N4" s="33" t="s">
        <v>54</v>
      </c>
      <c r="O4" s="34">
        <v>42860</v>
      </c>
      <c r="P4" s="35"/>
      <c r="Q4" s="40" t="s">
        <v>296</v>
      </c>
      <c r="R4" s="36" t="s">
        <v>301</v>
      </c>
      <c r="S4" s="31">
        <v>1</v>
      </c>
      <c r="U4" s="31">
        <v>1</v>
      </c>
      <c r="V4" s="31">
        <v>0</v>
      </c>
      <c r="W4" s="37">
        <v>0</v>
      </c>
      <c r="X4" s="60">
        <f t="shared" ref="X4:X9" si="1">SUM(U4:W4)</f>
        <v>1</v>
      </c>
    </row>
    <row r="5" spans="1:24" ht="52">
      <c r="A5" s="28">
        <f t="shared" ref="A5:A9" si="2">A4+1</f>
        <v>3</v>
      </c>
      <c r="B5" s="38" t="s">
        <v>302</v>
      </c>
      <c r="C5" s="29" t="s">
        <v>293</v>
      </c>
      <c r="D5" s="29" t="s">
        <v>52</v>
      </c>
      <c r="E5" s="30" t="str">
        <f t="shared" ref="E5:E9" si="3">MID(LEFT(D5,2),2,1)</f>
        <v>P</v>
      </c>
      <c r="F5" s="31" t="s">
        <v>54</v>
      </c>
      <c r="G5" s="31" t="s">
        <v>54</v>
      </c>
      <c r="H5" s="32" t="s">
        <v>303</v>
      </c>
      <c r="I5" s="32" t="s">
        <v>304</v>
      </c>
      <c r="J5" s="30" t="e">
        <f t="shared" ref="J5:J8" si="4">NETWORKDAYS(H5,I5)</f>
        <v>#VALUE!</v>
      </c>
      <c r="K5" s="31" t="s">
        <v>54</v>
      </c>
      <c r="L5" s="33" t="s">
        <v>54</v>
      </c>
      <c r="M5" s="30" t="e">
        <f t="shared" si="0"/>
        <v>#VALUE!</v>
      </c>
      <c r="N5" s="33" t="s">
        <v>54</v>
      </c>
      <c r="O5" s="34">
        <v>42860</v>
      </c>
      <c r="P5" s="35"/>
      <c r="Q5" s="40" t="s">
        <v>296</v>
      </c>
      <c r="R5" s="40" t="s">
        <v>305</v>
      </c>
      <c r="S5" s="31">
        <v>0</v>
      </c>
      <c r="U5" s="31">
        <v>0</v>
      </c>
      <c r="V5" s="31">
        <v>0</v>
      </c>
      <c r="W5" s="37">
        <v>0</v>
      </c>
      <c r="X5" s="60">
        <f t="shared" si="1"/>
        <v>0</v>
      </c>
    </row>
    <row r="6" spans="1:24" ht="104">
      <c r="A6" s="28">
        <f t="shared" si="2"/>
        <v>4</v>
      </c>
      <c r="B6" s="29" t="s">
        <v>306</v>
      </c>
      <c r="C6" s="29" t="s">
        <v>293</v>
      </c>
      <c r="D6" s="29" t="s">
        <v>52</v>
      </c>
      <c r="E6" s="30" t="str">
        <f t="shared" si="3"/>
        <v>P</v>
      </c>
      <c r="F6" s="31" t="s">
        <v>54</v>
      </c>
      <c r="G6" s="31" t="s">
        <v>54</v>
      </c>
      <c r="H6" s="32" t="s">
        <v>307</v>
      </c>
      <c r="I6" s="32">
        <v>42922</v>
      </c>
      <c r="J6" s="30" t="e">
        <f t="shared" si="4"/>
        <v>#VALUE!</v>
      </c>
      <c r="K6" s="31" t="s">
        <v>54</v>
      </c>
      <c r="L6" s="33" t="s">
        <v>54</v>
      </c>
      <c r="M6" s="30" t="e">
        <f t="shared" si="0"/>
        <v>#VALUE!</v>
      </c>
      <c r="N6" s="33" t="s">
        <v>54</v>
      </c>
      <c r="O6" s="34">
        <v>42928</v>
      </c>
      <c r="P6" s="35"/>
      <c r="Q6" s="40" t="s">
        <v>296</v>
      </c>
      <c r="R6" s="40" t="s">
        <v>308</v>
      </c>
      <c r="S6" s="31">
        <v>0</v>
      </c>
      <c r="U6" s="31">
        <v>0</v>
      </c>
      <c r="V6" s="31">
        <v>0</v>
      </c>
      <c r="W6" s="37">
        <v>0</v>
      </c>
      <c r="X6" s="60">
        <f t="shared" si="1"/>
        <v>0</v>
      </c>
    </row>
    <row r="7" spans="1:24" ht="182">
      <c r="A7" s="28">
        <f t="shared" si="2"/>
        <v>5</v>
      </c>
      <c r="B7" s="39" t="s">
        <v>309</v>
      </c>
      <c r="C7" s="29" t="s">
        <v>293</v>
      </c>
      <c r="D7" s="29" t="s">
        <v>52</v>
      </c>
      <c r="E7" s="30" t="str">
        <f t="shared" si="3"/>
        <v>P</v>
      </c>
      <c r="F7" s="31" t="s">
        <v>54</v>
      </c>
      <c r="G7" s="31" t="s">
        <v>54</v>
      </c>
      <c r="H7" s="32" t="s">
        <v>310</v>
      </c>
      <c r="I7" s="32">
        <v>42979</v>
      </c>
      <c r="J7" s="30" t="e">
        <f t="shared" si="4"/>
        <v>#VALUE!</v>
      </c>
      <c r="K7" s="31" t="s">
        <v>54</v>
      </c>
      <c r="L7" s="33" t="s">
        <v>54</v>
      </c>
      <c r="M7" s="30" t="e">
        <f t="shared" si="0"/>
        <v>#VALUE!</v>
      </c>
      <c r="N7" s="33" t="s">
        <v>54</v>
      </c>
      <c r="O7" s="34">
        <v>43017</v>
      </c>
      <c r="P7" s="35"/>
      <c r="Q7" s="40" t="s">
        <v>296</v>
      </c>
      <c r="R7" s="40" t="s">
        <v>311</v>
      </c>
      <c r="S7" s="31">
        <v>0</v>
      </c>
      <c r="U7" s="31">
        <v>0</v>
      </c>
      <c r="V7" s="31">
        <v>0</v>
      </c>
      <c r="W7" s="37">
        <v>0</v>
      </c>
      <c r="X7" s="60">
        <f t="shared" si="1"/>
        <v>0</v>
      </c>
    </row>
    <row r="8" spans="1:24" ht="104">
      <c r="A8" s="28">
        <f t="shared" si="2"/>
        <v>6</v>
      </c>
      <c r="B8" s="39" t="s">
        <v>312</v>
      </c>
      <c r="C8" s="29" t="s">
        <v>293</v>
      </c>
      <c r="D8" s="29" t="s">
        <v>52</v>
      </c>
      <c r="E8" s="30" t="str">
        <f t="shared" si="3"/>
        <v>P</v>
      </c>
      <c r="F8" s="31" t="s">
        <v>54</v>
      </c>
      <c r="G8" s="31" t="s">
        <v>54</v>
      </c>
      <c r="H8" s="32">
        <v>43041</v>
      </c>
      <c r="I8" s="32" t="s">
        <v>313</v>
      </c>
      <c r="J8" s="30" t="e">
        <f t="shared" si="4"/>
        <v>#VALUE!</v>
      </c>
      <c r="K8" s="31" t="s">
        <v>54</v>
      </c>
      <c r="L8" s="33" t="s">
        <v>54</v>
      </c>
      <c r="M8" s="30" t="e">
        <f t="shared" si="0"/>
        <v>#VALUE!</v>
      </c>
      <c r="N8" s="31" t="s">
        <v>54</v>
      </c>
      <c r="O8" s="32" t="s">
        <v>314</v>
      </c>
      <c r="P8" s="42"/>
      <c r="Q8" s="40" t="s">
        <v>296</v>
      </c>
      <c r="R8" s="40" t="s">
        <v>311</v>
      </c>
      <c r="S8" s="31">
        <v>0</v>
      </c>
      <c r="U8" s="31">
        <v>0</v>
      </c>
      <c r="V8" s="31">
        <v>0</v>
      </c>
      <c r="W8" s="37">
        <v>0</v>
      </c>
      <c r="X8" s="60">
        <f t="shared" si="1"/>
        <v>0</v>
      </c>
    </row>
    <row r="9" spans="1:24" ht="143">
      <c r="A9" s="28">
        <f t="shared" si="2"/>
        <v>7</v>
      </c>
      <c r="B9" s="39" t="s">
        <v>315</v>
      </c>
      <c r="C9" s="29" t="s">
        <v>293</v>
      </c>
      <c r="D9" s="29" t="s">
        <v>50</v>
      </c>
      <c r="E9" s="30" t="str">
        <f t="shared" si="3"/>
        <v>P</v>
      </c>
      <c r="F9" s="31" t="s">
        <v>54</v>
      </c>
      <c r="G9" s="31" t="s">
        <v>54</v>
      </c>
      <c r="H9" s="32" t="s">
        <v>316</v>
      </c>
      <c r="I9" s="32">
        <v>43076</v>
      </c>
      <c r="J9" s="30" t="e">
        <f>NETWORKDAYS(H9,I9)</f>
        <v>#VALUE!</v>
      </c>
      <c r="K9" s="31" t="s">
        <v>54</v>
      </c>
      <c r="L9" s="33" t="s">
        <v>54</v>
      </c>
      <c r="M9" s="30" t="e">
        <f t="shared" si="0"/>
        <v>#VALUE!</v>
      </c>
      <c r="N9" s="31" t="s">
        <v>55</v>
      </c>
      <c r="O9" s="32"/>
      <c r="P9" s="42"/>
      <c r="Q9" s="40" t="s">
        <v>317</v>
      </c>
      <c r="R9" s="40" t="s">
        <v>297</v>
      </c>
      <c r="S9" s="31">
        <v>0</v>
      </c>
      <c r="U9" s="31">
        <v>0</v>
      </c>
      <c r="V9" s="31">
        <v>0</v>
      </c>
      <c r="W9" s="37">
        <v>0</v>
      </c>
      <c r="X9" s="60">
        <f t="shared" si="1"/>
        <v>0</v>
      </c>
    </row>
    <row r="10" spans="1:24">
      <c r="S10">
        <f>SUM(S3:S9)</f>
        <v>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X12"/>
  <sheetViews>
    <sheetView workbookViewId="0">
      <pane xSplit="2" topLeftCell="N1" activePane="topRight" state="frozen"/>
      <selection activeCell="A5" sqref="A5"/>
      <selection pane="topRight" activeCell="S3" sqref="S3"/>
    </sheetView>
  </sheetViews>
  <sheetFormatPr baseColWidth="10" defaultRowHeight="15"/>
  <cols>
    <col min="2" max="2" width="19.5" customWidth="1"/>
  </cols>
  <sheetData>
    <row r="1" spans="1:24" ht="78">
      <c r="A1" s="100" t="s">
        <v>11</v>
      </c>
      <c r="B1" s="100" t="s">
        <v>40</v>
      </c>
      <c r="C1" s="100" t="s">
        <v>41</v>
      </c>
      <c r="D1" s="100" t="s">
        <v>42</v>
      </c>
      <c r="E1" s="101" t="s">
        <v>43</v>
      </c>
      <c r="F1" s="101" t="s">
        <v>62</v>
      </c>
      <c r="G1" s="101" t="s">
        <v>56</v>
      </c>
      <c r="H1" s="102" t="s">
        <v>57</v>
      </c>
      <c r="I1" s="102" t="s">
        <v>58</v>
      </c>
      <c r="J1" s="100" t="s">
        <v>59</v>
      </c>
      <c r="K1" s="100" t="s">
        <v>61</v>
      </c>
      <c r="L1" s="100" t="s">
        <v>60</v>
      </c>
      <c r="M1" s="100" t="s">
        <v>63</v>
      </c>
      <c r="N1" s="100" t="s">
        <v>64</v>
      </c>
      <c r="O1" s="102" t="s">
        <v>65</v>
      </c>
      <c r="P1" s="102" t="s">
        <v>66</v>
      </c>
      <c r="Q1" s="100" t="s">
        <v>67</v>
      </c>
      <c r="R1" s="100" t="s">
        <v>68</v>
      </c>
      <c r="S1" s="100" t="s">
        <v>69</v>
      </c>
      <c r="T1" s="103" t="s">
        <v>82</v>
      </c>
      <c r="U1" s="100" t="s">
        <v>70</v>
      </c>
      <c r="V1" s="100" t="s">
        <v>71</v>
      </c>
      <c r="W1" s="100" t="s">
        <v>72</v>
      </c>
      <c r="X1" s="100" t="s">
        <v>83</v>
      </c>
    </row>
    <row r="2" spans="1:24">
      <c r="A2" s="104"/>
      <c r="B2" s="105" t="s">
        <v>18</v>
      </c>
      <c r="C2" s="104" t="s">
        <v>19</v>
      </c>
      <c r="D2" s="104" t="s">
        <v>20</v>
      </c>
      <c r="E2" s="104" t="s">
        <v>21</v>
      </c>
      <c r="F2" s="104" t="s">
        <v>22</v>
      </c>
      <c r="G2" s="104" t="s">
        <v>23</v>
      </c>
      <c r="H2" s="105" t="s">
        <v>24</v>
      </c>
      <c r="I2" s="105" t="s">
        <v>25</v>
      </c>
      <c r="J2" s="105" t="s">
        <v>26</v>
      </c>
      <c r="K2" s="105" t="s">
        <v>27</v>
      </c>
      <c r="L2" s="105" t="s">
        <v>28</v>
      </c>
      <c r="M2" s="105" t="s">
        <v>29</v>
      </c>
      <c r="N2" s="105" t="s">
        <v>30</v>
      </c>
      <c r="O2" s="104" t="s">
        <v>31</v>
      </c>
      <c r="P2" s="105" t="s">
        <v>32</v>
      </c>
      <c r="Q2" s="105" t="s">
        <v>33</v>
      </c>
      <c r="R2" s="105" t="s">
        <v>34</v>
      </c>
      <c r="S2" s="105" t="s">
        <v>35</v>
      </c>
      <c r="U2" s="105" t="s">
        <v>36</v>
      </c>
      <c r="V2" s="105" t="s">
        <v>37</v>
      </c>
      <c r="W2" s="105" t="s">
        <v>38</v>
      </c>
      <c r="X2" s="105" t="s">
        <v>39</v>
      </c>
    </row>
    <row r="3" spans="1:24" ht="39">
      <c r="A3" s="19">
        <v>1</v>
      </c>
      <c r="B3" s="8" t="s">
        <v>318</v>
      </c>
      <c r="C3" s="20" t="s">
        <v>319</v>
      </c>
      <c r="D3" s="20" t="s">
        <v>50</v>
      </c>
      <c r="E3" s="21" t="str">
        <f>MID(LEFT(D3,2),2,1)</f>
        <v>P</v>
      </c>
      <c r="F3" s="22" t="s">
        <v>54</v>
      </c>
      <c r="G3" s="22" t="s">
        <v>54</v>
      </c>
      <c r="H3" s="23">
        <v>42768</v>
      </c>
      <c r="I3" s="23" t="s">
        <v>320</v>
      </c>
      <c r="J3" s="21">
        <v>15</v>
      </c>
      <c r="K3" s="22" t="s">
        <v>54</v>
      </c>
      <c r="L3" s="22" t="s">
        <v>54</v>
      </c>
      <c r="M3" s="30" t="str">
        <f t="shared" ref="M3:M11" si="0">IF(E3="N",0, IF(AND(G3="P",F3="P",J3&gt;=15, K3="P", L3="P"), "PO", "JO"))</f>
        <v>PO</v>
      </c>
      <c r="N3" s="24" t="s">
        <v>130</v>
      </c>
      <c r="O3" s="25" t="s">
        <v>321</v>
      </c>
      <c r="P3" s="26"/>
      <c r="Q3" s="59" t="s">
        <v>322</v>
      </c>
      <c r="R3" s="59" t="s">
        <v>323</v>
      </c>
      <c r="S3" s="22">
        <v>14</v>
      </c>
      <c r="U3" s="22">
        <v>7</v>
      </c>
      <c r="V3" s="22">
        <v>5</v>
      </c>
      <c r="W3" s="27">
        <v>16</v>
      </c>
      <c r="X3" s="24">
        <f>SUM(U3:W3)</f>
        <v>28</v>
      </c>
    </row>
    <row r="4" spans="1:24" ht="91">
      <c r="A4" s="28">
        <f>A3+1</f>
        <v>2</v>
      </c>
      <c r="B4" s="29" t="s">
        <v>324</v>
      </c>
      <c r="C4" s="29" t="s">
        <v>319</v>
      </c>
      <c r="D4" s="29" t="s">
        <v>50</v>
      </c>
      <c r="E4" s="30" t="str">
        <f>MID(LEFT(D4,2),2,1)</f>
        <v>P</v>
      </c>
      <c r="F4" s="31" t="s">
        <v>130</v>
      </c>
      <c r="G4" s="31" t="s">
        <v>54</v>
      </c>
      <c r="H4" s="32">
        <v>42821</v>
      </c>
      <c r="I4" s="32" t="s">
        <v>300</v>
      </c>
      <c r="J4" s="30">
        <v>15</v>
      </c>
      <c r="K4" s="31" t="s">
        <v>130</v>
      </c>
      <c r="L4" s="33" t="s">
        <v>130</v>
      </c>
      <c r="M4" s="30" t="str">
        <f t="shared" si="0"/>
        <v>PO</v>
      </c>
      <c r="N4" s="33" t="s">
        <v>130</v>
      </c>
      <c r="O4" s="34" t="s">
        <v>325</v>
      </c>
      <c r="P4" s="35"/>
      <c r="Q4" s="40" t="s">
        <v>322</v>
      </c>
      <c r="R4" s="36" t="s">
        <v>323</v>
      </c>
      <c r="S4" s="31">
        <v>1</v>
      </c>
      <c r="U4" s="31">
        <v>4</v>
      </c>
      <c r="V4" s="31">
        <v>1</v>
      </c>
      <c r="W4" s="37">
        <v>5</v>
      </c>
      <c r="X4" s="33">
        <f t="shared" ref="X4:X11" si="1">SUM(U4:W4)</f>
        <v>10</v>
      </c>
    </row>
    <row r="5" spans="1:24" ht="91">
      <c r="A5" s="28">
        <f t="shared" ref="A5:A11" si="2">A4+1</f>
        <v>3</v>
      </c>
      <c r="B5" s="29" t="s">
        <v>326</v>
      </c>
      <c r="C5" s="29" t="s">
        <v>327</v>
      </c>
      <c r="D5" s="29" t="s">
        <v>52</v>
      </c>
      <c r="E5" s="30" t="str">
        <f t="shared" ref="E5:E11" si="3">MID(LEFT(D5,2),2,1)</f>
        <v>P</v>
      </c>
      <c r="F5" s="31" t="s">
        <v>130</v>
      </c>
      <c r="G5" s="31" t="s">
        <v>54</v>
      </c>
      <c r="H5" s="32" t="s">
        <v>328</v>
      </c>
      <c r="I5" s="32">
        <v>42846</v>
      </c>
      <c r="J5" s="30">
        <v>15</v>
      </c>
      <c r="K5" s="31" t="s">
        <v>54</v>
      </c>
      <c r="L5" s="33" t="s">
        <v>54</v>
      </c>
      <c r="M5" s="30" t="str">
        <f t="shared" si="0"/>
        <v>PO</v>
      </c>
      <c r="N5" s="33" t="s">
        <v>54</v>
      </c>
      <c r="O5" s="34" t="s">
        <v>329</v>
      </c>
      <c r="P5" s="35"/>
      <c r="Q5" s="40" t="s">
        <v>330</v>
      </c>
      <c r="R5" s="36" t="s">
        <v>323</v>
      </c>
      <c r="S5" s="31">
        <v>11</v>
      </c>
      <c r="U5" s="31">
        <v>16</v>
      </c>
      <c r="V5" s="31">
        <v>9</v>
      </c>
      <c r="W5" s="37">
        <v>49</v>
      </c>
      <c r="X5" s="33">
        <f t="shared" si="1"/>
        <v>74</v>
      </c>
    </row>
    <row r="6" spans="1:24" ht="117">
      <c r="A6" s="28">
        <f t="shared" si="2"/>
        <v>4</v>
      </c>
      <c r="B6" s="29" t="s">
        <v>331</v>
      </c>
      <c r="C6" s="29" t="s">
        <v>327</v>
      </c>
      <c r="D6" s="29" t="s">
        <v>51</v>
      </c>
      <c r="E6" s="30" t="str">
        <f t="shared" si="3"/>
        <v>P</v>
      </c>
      <c r="F6" s="31" t="s">
        <v>130</v>
      </c>
      <c r="G6" s="31" t="s">
        <v>54</v>
      </c>
      <c r="H6" s="32" t="s">
        <v>332</v>
      </c>
      <c r="I6" s="32">
        <v>42894</v>
      </c>
      <c r="J6" s="30">
        <v>15</v>
      </c>
      <c r="K6" s="31" t="s">
        <v>54</v>
      </c>
      <c r="L6" s="33" t="s">
        <v>54</v>
      </c>
      <c r="M6" s="30" t="str">
        <f t="shared" si="0"/>
        <v>PO</v>
      </c>
      <c r="N6" s="33" t="s">
        <v>54</v>
      </c>
      <c r="O6" s="34" t="s">
        <v>333</v>
      </c>
      <c r="P6" s="35"/>
      <c r="Q6" s="40" t="s">
        <v>334</v>
      </c>
      <c r="R6" s="40" t="s">
        <v>335</v>
      </c>
      <c r="S6" s="31"/>
      <c r="U6" s="31"/>
      <c r="V6" s="31"/>
      <c r="W6" s="37"/>
      <c r="X6" s="33">
        <f t="shared" si="1"/>
        <v>0</v>
      </c>
    </row>
    <row r="7" spans="1:24" ht="78">
      <c r="A7" s="28">
        <f t="shared" si="2"/>
        <v>5</v>
      </c>
      <c r="B7" s="39" t="s">
        <v>336</v>
      </c>
      <c r="C7" s="29" t="s">
        <v>327</v>
      </c>
      <c r="D7" s="29" t="s">
        <v>52</v>
      </c>
      <c r="E7" s="30" t="str">
        <f t="shared" si="3"/>
        <v>P</v>
      </c>
      <c r="F7" s="31" t="s">
        <v>130</v>
      </c>
      <c r="G7" s="31" t="s">
        <v>54</v>
      </c>
      <c r="H7" s="32">
        <v>42878</v>
      </c>
      <c r="I7" s="32" t="s">
        <v>329</v>
      </c>
      <c r="J7" s="30">
        <v>15</v>
      </c>
      <c r="K7" s="31" t="s">
        <v>54</v>
      </c>
      <c r="L7" s="33" t="s">
        <v>54</v>
      </c>
      <c r="M7" s="30" t="str">
        <f t="shared" si="0"/>
        <v>PO</v>
      </c>
      <c r="N7" s="33" t="s">
        <v>54</v>
      </c>
      <c r="O7" s="34" t="s">
        <v>142</v>
      </c>
      <c r="P7" s="35"/>
      <c r="Q7" s="40" t="s">
        <v>337</v>
      </c>
      <c r="R7" s="40" t="s">
        <v>338</v>
      </c>
      <c r="S7" s="31">
        <v>0</v>
      </c>
      <c r="U7" s="31">
        <v>0</v>
      </c>
      <c r="V7" s="31">
        <v>0</v>
      </c>
      <c r="W7" s="37">
        <v>0</v>
      </c>
      <c r="X7" s="33">
        <f t="shared" si="1"/>
        <v>0</v>
      </c>
    </row>
    <row r="8" spans="1:24" ht="195">
      <c r="A8" s="28">
        <f t="shared" si="2"/>
        <v>6</v>
      </c>
      <c r="B8" s="39" t="s">
        <v>339</v>
      </c>
      <c r="C8" s="29" t="s">
        <v>327</v>
      </c>
      <c r="D8" s="29" t="s">
        <v>51</v>
      </c>
      <c r="E8" s="30" t="str">
        <f t="shared" si="3"/>
        <v>P</v>
      </c>
      <c r="F8" s="31" t="s">
        <v>130</v>
      </c>
      <c r="G8" s="31" t="s">
        <v>54</v>
      </c>
      <c r="H8" s="106">
        <v>42922</v>
      </c>
      <c r="I8" s="32">
        <v>42942</v>
      </c>
      <c r="J8" s="30">
        <f>NETWORKDAYS(H8,I8)</f>
        <v>15</v>
      </c>
      <c r="K8" s="31" t="s">
        <v>54</v>
      </c>
      <c r="L8" s="33" t="s">
        <v>55</v>
      </c>
      <c r="M8" s="30" t="str">
        <f t="shared" si="0"/>
        <v>JO</v>
      </c>
      <c r="N8" s="31" t="s">
        <v>55</v>
      </c>
      <c r="O8" s="32"/>
      <c r="P8" s="42"/>
      <c r="Q8" s="40" t="s">
        <v>334</v>
      </c>
      <c r="R8" s="40" t="s">
        <v>340</v>
      </c>
      <c r="S8" s="31"/>
      <c r="U8" s="31"/>
      <c r="V8" s="31"/>
      <c r="W8" s="37">
        <v>0</v>
      </c>
      <c r="X8" s="33">
        <f t="shared" si="1"/>
        <v>0</v>
      </c>
    </row>
    <row r="9" spans="1:24" ht="39">
      <c r="A9" s="28">
        <f t="shared" si="2"/>
        <v>7</v>
      </c>
      <c r="B9" s="39" t="s">
        <v>341</v>
      </c>
      <c r="C9" s="29" t="s">
        <v>327</v>
      </c>
      <c r="D9" s="29" t="s">
        <v>50</v>
      </c>
      <c r="E9" s="30" t="str">
        <f t="shared" si="3"/>
        <v>P</v>
      </c>
      <c r="F9" s="31" t="s">
        <v>130</v>
      </c>
      <c r="G9" s="31" t="s">
        <v>54</v>
      </c>
      <c r="H9" s="32">
        <v>43028</v>
      </c>
      <c r="I9" s="32">
        <v>43048</v>
      </c>
      <c r="J9" s="30">
        <f>NETWORKDAYS(H9,I9)</f>
        <v>15</v>
      </c>
      <c r="K9" s="31" t="s">
        <v>54</v>
      </c>
      <c r="L9" s="33" t="s">
        <v>54</v>
      </c>
      <c r="M9" s="30" t="str">
        <f t="shared" si="0"/>
        <v>PO</v>
      </c>
      <c r="N9" s="31" t="s">
        <v>54</v>
      </c>
      <c r="O9" s="32" t="s">
        <v>342</v>
      </c>
      <c r="P9" s="42"/>
      <c r="Q9" s="40" t="s">
        <v>322</v>
      </c>
      <c r="R9" s="40" t="s">
        <v>340</v>
      </c>
      <c r="S9" s="31">
        <v>12</v>
      </c>
      <c r="U9" s="31"/>
      <c r="V9" s="31"/>
      <c r="W9" s="37"/>
      <c r="X9" s="33"/>
    </row>
    <row r="10" spans="1:24" ht="169">
      <c r="A10" s="28">
        <f t="shared" si="2"/>
        <v>8</v>
      </c>
      <c r="B10" s="39" t="s">
        <v>343</v>
      </c>
      <c r="C10" s="20" t="s">
        <v>319</v>
      </c>
      <c r="D10" s="29" t="s">
        <v>52</v>
      </c>
      <c r="E10" s="30" t="str">
        <f t="shared" si="3"/>
        <v>P</v>
      </c>
      <c r="F10" s="31" t="s">
        <v>130</v>
      </c>
      <c r="G10" s="31" t="s">
        <v>54</v>
      </c>
      <c r="H10" s="32">
        <v>43053</v>
      </c>
      <c r="I10" s="32">
        <v>43073</v>
      </c>
      <c r="J10" s="60">
        <f>NETWORKDAYS(H10,I10)</f>
        <v>15</v>
      </c>
      <c r="K10" s="31" t="s">
        <v>54</v>
      </c>
      <c r="L10" s="31" t="s">
        <v>54</v>
      </c>
      <c r="M10" s="30" t="str">
        <f t="shared" si="0"/>
        <v>PO</v>
      </c>
      <c r="N10" s="33" t="s">
        <v>54</v>
      </c>
      <c r="O10" s="34" t="s">
        <v>342</v>
      </c>
      <c r="P10" s="42"/>
      <c r="Q10" s="38" t="s">
        <v>344</v>
      </c>
      <c r="R10" s="38" t="s">
        <v>345</v>
      </c>
      <c r="S10" s="31">
        <v>0</v>
      </c>
      <c r="U10" s="31">
        <v>0</v>
      </c>
      <c r="V10" s="31">
        <v>0</v>
      </c>
      <c r="W10" s="37">
        <v>0</v>
      </c>
      <c r="X10" s="33">
        <f t="shared" si="1"/>
        <v>0</v>
      </c>
    </row>
    <row r="11" spans="1:24" ht="65">
      <c r="A11" s="28">
        <f t="shared" si="2"/>
        <v>9</v>
      </c>
      <c r="B11" s="29" t="s">
        <v>346</v>
      </c>
      <c r="C11" s="29" t="s">
        <v>319</v>
      </c>
      <c r="D11" s="29" t="s">
        <v>50</v>
      </c>
      <c r="E11" s="30" t="str">
        <f t="shared" si="3"/>
        <v>P</v>
      </c>
      <c r="F11" s="72" t="s">
        <v>130</v>
      </c>
      <c r="G11" s="31" t="s">
        <v>54</v>
      </c>
      <c r="H11" s="32" t="s">
        <v>347</v>
      </c>
      <c r="I11" s="32">
        <v>43084</v>
      </c>
      <c r="J11" s="60">
        <v>15</v>
      </c>
      <c r="K11" s="31" t="s">
        <v>54</v>
      </c>
      <c r="L11" s="31" t="s">
        <v>55</v>
      </c>
      <c r="M11" s="30" t="str">
        <f t="shared" si="0"/>
        <v>JO</v>
      </c>
      <c r="N11" s="31" t="s">
        <v>55</v>
      </c>
      <c r="O11" s="32"/>
      <c r="P11" s="42"/>
      <c r="Q11" s="38" t="s">
        <v>348</v>
      </c>
      <c r="R11" s="38" t="s">
        <v>349</v>
      </c>
      <c r="S11" s="31">
        <f>SUM(S3:S10)</f>
        <v>38</v>
      </c>
      <c r="U11" s="31"/>
      <c r="V11" s="31"/>
      <c r="W11" s="37"/>
      <c r="X11" s="33">
        <f t="shared" si="1"/>
        <v>0</v>
      </c>
    </row>
    <row r="12" spans="1:24">
      <c r="U12">
        <f>SUM(U3:U11)</f>
        <v>27</v>
      </c>
      <c r="V12">
        <f>SUM(V3:V11)</f>
        <v>15</v>
      </c>
      <c r="W12">
        <f>SUM(W3:W11)</f>
        <v>70</v>
      </c>
      <c r="X12" s="114">
        <f>SUM(U12:W12)</f>
        <v>112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X9"/>
  <sheetViews>
    <sheetView workbookViewId="0">
      <selection activeCell="B12" sqref="B12"/>
    </sheetView>
  </sheetViews>
  <sheetFormatPr baseColWidth="10" defaultRowHeight="15"/>
  <sheetData>
    <row r="1" spans="1:24" ht="78">
      <c r="A1" s="100" t="s">
        <v>11</v>
      </c>
      <c r="B1" s="100" t="s">
        <v>40</v>
      </c>
      <c r="C1" s="100" t="s">
        <v>41</v>
      </c>
      <c r="D1" s="100" t="s">
        <v>42</v>
      </c>
      <c r="E1" s="101" t="s">
        <v>43</v>
      </c>
      <c r="F1" s="101" t="s">
        <v>62</v>
      </c>
      <c r="G1" s="101" t="s">
        <v>56</v>
      </c>
      <c r="H1" s="102" t="s">
        <v>57</v>
      </c>
      <c r="I1" s="102" t="s">
        <v>58</v>
      </c>
      <c r="J1" s="100" t="s">
        <v>59</v>
      </c>
      <c r="K1" s="100" t="s">
        <v>61</v>
      </c>
      <c r="L1" s="100" t="s">
        <v>60</v>
      </c>
      <c r="M1" s="100" t="s">
        <v>63</v>
      </c>
      <c r="N1" s="100" t="s">
        <v>64</v>
      </c>
      <c r="O1" s="102" t="s">
        <v>65</v>
      </c>
      <c r="P1" s="102" t="s">
        <v>66</v>
      </c>
      <c r="Q1" s="100" t="s">
        <v>67</v>
      </c>
      <c r="R1" s="100" t="s">
        <v>68</v>
      </c>
      <c r="S1" s="100" t="s">
        <v>69</v>
      </c>
      <c r="T1" s="103" t="s">
        <v>82</v>
      </c>
      <c r="U1" s="100" t="s">
        <v>70</v>
      </c>
      <c r="V1" s="100" t="s">
        <v>71</v>
      </c>
      <c r="W1" s="100" t="s">
        <v>72</v>
      </c>
      <c r="X1" s="100" t="s">
        <v>83</v>
      </c>
    </row>
    <row r="2" spans="1:24">
      <c r="A2" s="104"/>
      <c r="B2" s="105" t="s">
        <v>18</v>
      </c>
      <c r="C2" s="104" t="s">
        <v>19</v>
      </c>
      <c r="D2" s="104" t="s">
        <v>20</v>
      </c>
      <c r="E2" s="104" t="s">
        <v>21</v>
      </c>
      <c r="F2" s="104" t="s">
        <v>22</v>
      </c>
      <c r="G2" s="104" t="s">
        <v>23</v>
      </c>
      <c r="H2" s="105" t="s">
        <v>24</v>
      </c>
      <c r="I2" s="105" t="s">
        <v>25</v>
      </c>
      <c r="J2" s="105" t="s">
        <v>26</v>
      </c>
      <c r="K2" s="105" t="s">
        <v>27</v>
      </c>
      <c r="L2" s="105" t="s">
        <v>28</v>
      </c>
      <c r="M2" s="105" t="s">
        <v>29</v>
      </c>
      <c r="N2" s="105" t="s">
        <v>30</v>
      </c>
      <c r="O2" s="104" t="s">
        <v>31</v>
      </c>
      <c r="P2" s="105" t="s">
        <v>32</v>
      </c>
      <c r="Q2" s="105" t="s">
        <v>33</v>
      </c>
      <c r="R2" s="105" t="s">
        <v>34</v>
      </c>
      <c r="S2" s="105" t="s">
        <v>35</v>
      </c>
      <c r="U2" s="105" t="s">
        <v>36</v>
      </c>
      <c r="V2" s="105" t="s">
        <v>37</v>
      </c>
      <c r="W2" s="105" t="s">
        <v>38</v>
      </c>
      <c r="X2" s="105" t="s">
        <v>39</v>
      </c>
    </row>
    <row r="3" spans="1:24" ht="91">
      <c r="A3" s="19">
        <v>1</v>
      </c>
      <c r="B3" s="20" t="s">
        <v>350</v>
      </c>
      <c r="C3" s="20" t="s">
        <v>351</v>
      </c>
      <c r="D3" s="20" t="s">
        <v>52</v>
      </c>
      <c r="E3" s="21" t="str">
        <f>MID(LEFT(D3,2),2,1)</f>
        <v>P</v>
      </c>
      <c r="F3" s="22" t="s">
        <v>54</v>
      </c>
      <c r="G3" s="22" t="s">
        <v>54</v>
      </c>
      <c r="H3" s="23">
        <v>42809</v>
      </c>
      <c r="I3" s="23">
        <v>42829</v>
      </c>
      <c r="J3" s="21">
        <f>NETWORKDAYS(H3,I3)</f>
        <v>15</v>
      </c>
      <c r="K3" s="22" t="s">
        <v>54</v>
      </c>
      <c r="L3" s="22" t="s">
        <v>54</v>
      </c>
      <c r="M3" s="30" t="str">
        <f>IF(E3="N",0, IF(AND(G3="P",F3="P",J3&gt;=15, K3="P", L3="P"), "PO", "JO"))</f>
        <v>PO</v>
      </c>
      <c r="N3" s="24" t="s">
        <v>54</v>
      </c>
      <c r="O3" s="25" t="s">
        <v>352</v>
      </c>
      <c r="P3" s="26"/>
      <c r="Q3" s="59" t="s">
        <v>353</v>
      </c>
      <c r="R3" s="59" t="s">
        <v>354</v>
      </c>
      <c r="S3" s="22">
        <v>69</v>
      </c>
      <c r="U3" s="22">
        <v>13</v>
      </c>
      <c r="V3" s="22">
        <v>0</v>
      </c>
      <c r="W3" s="27">
        <v>16</v>
      </c>
      <c r="X3" s="78">
        <f>SUM(U3:W3)</f>
        <v>29</v>
      </c>
    </row>
    <row r="4" spans="1:24" ht="91">
      <c r="A4" s="28">
        <v>2</v>
      </c>
      <c r="B4" s="29" t="s">
        <v>355</v>
      </c>
      <c r="C4" s="29" t="s">
        <v>351</v>
      </c>
      <c r="D4" s="29" t="s">
        <v>50</v>
      </c>
      <c r="E4" s="30" t="str">
        <f>MID(LEFT(D4,2),2,1)</f>
        <v>P</v>
      </c>
      <c r="F4" s="31" t="s">
        <v>54</v>
      </c>
      <c r="G4" s="31" t="s">
        <v>54</v>
      </c>
      <c r="H4" s="32">
        <v>42829</v>
      </c>
      <c r="I4" s="32">
        <v>42849</v>
      </c>
      <c r="J4" s="30">
        <f>NETWORKDAYS(H4,I4)</f>
        <v>15</v>
      </c>
      <c r="K4" s="31" t="s">
        <v>54</v>
      </c>
      <c r="L4" s="33" t="s">
        <v>54</v>
      </c>
      <c r="M4" s="30" t="str">
        <f t="shared" ref="M4:M8" si="0">IF(E4="N",0, IF(AND(G4="P",F4="P",J4&gt;=15, K4="P", L4="P"), "PO", "JO"))</f>
        <v>PO</v>
      </c>
      <c r="N4" s="33" t="s">
        <v>54</v>
      </c>
      <c r="O4" s="34">
        <v>43014</v>
      </c>
      <c r="P4" s="35"/>
      <c r="Q4" s="40" t="s">
        <v>356</v>
      </c>
      <c r="R4" s="36" t="s">
        <v>354</v>
      </c>
      <c r="S4" s="31">
        <v>29</v>
      </c>
      <c r="U4" s="31">
        <v>4</v>
      </c>
      <c r="V4" s="31">
        <v>0</v>
      </c>
      <c r="W4" s="37">
        <v>15</v>
      </c>
      <c r="X4" s="60">
        <f t="shared" ref="X4:X8" si="1">SUM(U4:W4)</f>
        <v>19</v>
      </c>
    </row>
    <row r="5" spans="1:24" ht="91">
      <c r="A5" s="28">
        <v>3</v>
      </c>
      <c r="B5" s="38" t="s">
        <v>357</v>
      </c>
      <c r="C5" s="29" t="s">
        <v>351</v>
      </c>
      <c r="D5" s="29" t="s">
        <v>52</v>
      </c>
      <c r="E5" s="30" t="str">
        <f t="shared" ref="E5:E8" si="2">MID(LEFT(D5,2),2,1)</f>
        <v>P</v>
      </c>
      <c r="F5" s="31" t="s">
        <v>54</v>
      </c>
      <c r="G5" s="31" t="s">
        <v>54</v>
      </c>
      <c r="H5" s="32">
        <v>42901</v>
      </c>
      <c r="I5" s="32">
        <v>42921</v>
      </c>
      <c r="J5" s="30">
        <f t="shared" ref="J5:J8" si="3">NETWORKDAYS(H5,I5)</f>
        <v>15</v>
      </c>
      <c r="K5" s="31" t="s">
        <v>54</v>
      </c>
      <c r="L5" s="33" t="s">
        <v>54</v>
      </c>
      <c r="M5" s="30" t="str">
        <f t="shared" si="0"/>
        <v>PO</v>
      </c>
      <c r="N5" s="33" t="s">
        <v>54</v>
      </c>
      <c r="O5" s="34" t="s">
        <v>358</v>
      </c>
      <c r="P5" s="35"/>
      <c r="Q5" s="40" t="s">
        <v>359</v>
      </c>
      <c r="R5" s="36" t="s">
        <v>354</v>
      </c>
      <c r="S5" s="31">
        <v>70</v>
      </c>
      <c r="U5" s="31">
        <v>2</v>
      </c>
      <c r="V5" s="31">
        <v>5</v>
      </c>
      <c r="W5" s="37">
        <v>26</v>
      </c>
      <c r="X5" s="60">
        <f t="shared" si="1"/>
        <v>33</v>
      </c>
    </row>
    <row r="6" spans="1:24" ht="130">
      <c r="A6" s="28">
        <v>4</v>
      </c>
      <c r="B6" s="29" t="s">
        <v>360</v>
      </c>
      <c r="C6" s="29" t="s">
        <v>351</v>
      </c>
      <c r="D6" s="29" t="s">
        <v>48</v>
      </c>
      <c r="E6" s="30" t="str">
        <f t="shared" si="2"/>
        <v>P</v>
      </c>
      <c r="F6" s="31" t="s">
        <v>54</v>
      </c>
      <c r="G6" s="31" t="s">
        <v>54</v>
      </c>
      <c r="H6" s="32">
        <v>42926</v>
      </c>
      <c r="I6" s="32">
        <v>42944</v>
      </c>
      <c r="J6" s="30">
        <f t="shared" si="3"/>
        <v>15</v>
      </c>
      <c r="K6" s="31" t="s">
        <v>54</v>
      </c>
      <c r="L6" s="33" t="s">
        <v>54</v>
      </c>
      <c r="M6" s="30" t="str">
        <f t="shared" si="0"/>
        <v>PO</v>
      </c>
      <c r="N6" s="33" t="s">
        <v>55</v>
      </c>
      <c r="O6" s="34"/>
      <c r="P6" s="35"/>
      <c r="Q6" s="40" t="s">
        <v>361</v>
      </c>
      <c r="R6" s="36" t="s">
        <v>362</v>
      </c>
      <c r="S6" s="31">
        <v>77</v>
      </c>
      <c r="U6" s="31">
        <v>4</v>
      </c>
      <c r="V6" s="31">
        <v>7</v>
      </c>
      <c r="W6" s="37">
        <v>10</v>
      </c>
      <c r="X6" s="60">
        <f t="shared" si="1"/>
        <v>21</v>
      </c>
    </row>
    <row r="7" spans="1:24" ht="91">
      <c r="A7" s="28">
        <v>5</v>
      </c>
      <c r="B7" s="39" t="s">
        <v>363</v>
      </c>
      <c r="C7" s="29" t="s">
        <v>351</v>
      </c>
      <c r="D7" s="29" t="s">
        <v>48</v>
      </c>
      <c r="E7" s="30" t="str">
        <f t="shared" si="2"/>
        <v>P</v>
      </c>
      <c r="F7" s="31" t="s">
        <v>54</v>
      </c>
      <c r="G7" s="31" t="s">
        <v>54</v>
      </c>
      <c r="H7" s="32">
        <v>42956</v>
      </c>
      <c r="I7" s="32">
        <v>42976</v>
      </c>
      <c r="J7" s="30">
        <f t="shared" si="3"/>
        <v>15</v>
      </c>
      <c r="K7" s="31" t="s">
        <v>54</v>
      </c>
      <c r="L7" s="33" t="s">
        <v>54</v>
      </c>
      <c r="M7" s="30" t="str">
        <f t="shared" si="0"/>
        <v>PO</v>
      </c>
      <c r="N7" s="33" t="s">
        <v>55</v>
      </c>
      <c r="O7" s="34"/>
      <c r="P7" s="35"/>
      <c r="Q7" s="40" t="s">
        <v>361</v>
      </c>
      <c r="R7" s="40" t="s">
        <v>354</v>
      </c>
      <c r="S7" s="31">
        <v>95</v>
      </c>
      <c r="U7" s="31">
        <v>4</v>
      </c>
      <c r="V7" s="31">
        <v>1</v>
      </c>
      <c r="W7" s="37">
        <v>2</v>
      </c>
      <c r="X7" s="60">
        <f t="shared" si="1"/>
        <v>7</v>
      </c>
    </row>
    <row r="8" spans="1:24" ht="91">
      <c r="A8" s="28">
        <v>6</v>
      </c>
      <c r="B8" s="39" t="s">
        <v>364</v>
      </c>
      <c r="C8" s="29" t="s">
        <v>351</v>
      </c>
      <c r="D8" s="29" t="s">
        <v>50</v>
      </c>
      <c r="E8" s="30" t="str">
        <f t="shared" si="2"/>
        <v>P</v>
      </c>
      <c r="F8" s="31" t="s">
        <v>54</v>
      </c>
      <c r="G8" s="31" t="s">
        <v>54</v>
      </c>
      <c r="H8" s="32">
        <v>43042</v>
      </c>
      <c r="I8" s="32">
        <v>43062</v>
      </c>
      <c r="J8" s="30">
        <f t="shared" si="3"/>
        <v>15</v>
      </c>
      <c r="K8" s="31" t="s">
        <v>54</v>
      </c>
      <c r="L8" s="33" t="s">
        <v>54</v>
      </c>
      <c r="M8" s="30" t="str">
        <f t="shared" si="0"/>
        <v>PO</v>
      </c>
      <c r="N8" s="31" t="s">
        <v>55</v>
      </c>
      <c r="O8" s="32"/>
      <c r="P8" s="42"/>
      <c r="Q8" s="40" t="s">
        <v>356</v>
      </c>
      <c r="R8" s="40" t="s">
        <v>354</v>
      </c>
      <c r="S8" s="31">
        <v>43</v>
      </c>
      <c r="U8" s="31">
        <v>14</v>
      </c>
      <c r="V8" s="31">
        <v>3</v>
      </c>
      <c r="W8" s="37">
        <v>70</v>
      </c>
      <c r="X8" s="60">
        <f t="shared" si="1"/>
        <v>87</v>
      </c>
    </row>
    <row r="9" spans="1:24">
      <c r="S9">
        <f>SUM(S3:S8)</f>
        <v>383</v>
      </c>
      <c r="U9">
        <f>SUM(U3:U8)</f>
        <v>41</v>
      </c>
      <c r="V9">
        <f>SUM(V3:V8)</f>
        <v>16</v>
      </c>
      <c r="W9">
        <f>SUM(W3:W8)</f>
        <v>139</v>
      </c>
      <c r="X9" s="113">
        <f>SUM(U9:W9)</f>
        <v>196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ZKM</vt:lpstr>
      <vt:lpstr>MZHE</vt:lpstr>
      <vt:lpstr>MTI</vt:lpstr>
      <vt:lpstr>MPMS</vt:lpstr>
      <vt:lpstr>MPB</vt:lpstr>
      <vt:lpstr>MMPH</vt:lpstr>
      <vt:lpstr>MFSK</vt:lpstr>
      <vt:lpstr>MF</vt:lpstr>
      <vt:lpstr>MAPL</vt:lpstr>
      <vt:lpstr>MI</vt:lpstr>
      <vt:lpstr>MAP</vt:lpstr>
      <vt:lpstr>KP Raporti vjetor</vt:lpstr>
      <vt:lpstr>SRC Indicator 2</vt:lpstr>
      <vt:lpstr>Type</vt:lpstr>
      <vt:lpstr>MD</vt:lpstr>
      <vt:lpstr>MeD</vt:lpstr>
      <vt:lpstr>Nuk ka raport për konsultime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MADELENA</dc:creator>
  <cp:lastModifiedBy>R_Halili</cp:lastModifiedBy>
  <cp:lastPrinted>2018-04-10T13:42:52Z</cp:lastPrinted>
  <dcterms:created xsi:type="dcterms:W3CDTF">2017-08-30T17:06:40Z</dcterms:created>
  <dcterms:modified xsi:type="dcterms:W3CDTF">2018-05-14T10:27:08Z</dcterms:modified>
</cp:coreProperties>
</file>